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drawings/drawing1.xml" ContentType="application/vnd.openxmlformats-officedocument.drawing+xml"/>
  <Override PartName="/xl/drawings/drawing4.xml" ContentType="application/vnd.openxmlformats-officedocument.drawing+xml"/>
  <Override PartName="/xl/drawings/vmlDrawing1.vml" ContentType="application/vnd.openxmlformats-officedocument.vmlDrawing"/>
  <Override PartName="/xl/drawings/_rels/drawing4.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CH Auftrag" sheetId="1" state="visible" r:id="rId2"/>
    <sheet name="interpoliert" sheetId="2" state="visible" r:id="rId3"/>
    <sheet name="Italien_de" sheetId="3" state="visible" r:id="rId4"/>
    <sheet name="Italien_it" sheetId="4" state="visible" r:id="rId5"/>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G11" authorId="0">
      <text>
        <r>
          <rPr>
            <sz val="11"/>
            <color rgb="FF000000"/>
            <rFont val="Calibri"/>
            <family val="2"/>
          </rPr>
          <t xml:space="preserve">Ohne ZA!</t>
        </r>
      </text>
    </comment>
  </commentList>
</comments>
</file>

<file path=xl/sharedStrings.xml><?xml version="1.0" encoding="utf-8"?>
<sst xmlns="http://schemas.openxmlformats.org/spreadsheetml/2006/main" count="152" uniqueCount="106">
  <si>
    <t xml:space="preserve">laut Webseite</t>
  </si>
  <si>
    <t xml:space="preserve">Stunden</t>
  </si>
  <si>
    <t xml:space="preserve">Fixpreis Vollbilanz</t>
  </si>
  <si>
    <t xml:space="preserve">Fixpreis Bilanz kompakt</t>
  </si>
  <si>
    <t xml:space="preserve">Zweit-Au*</t>
  </si>
  <si>
    <t xml:space="preserve">∑ inkl.Zweitauditor*in</t>
  </si>
  <si>
    <t xml:space="preserve">Kategorie</t>
  </si>
  <si>
    <t xml:space="preserve">€/h</t>
  </si>
  <si>
    <t xml:space="preserve">Desk</t>
  </si>
  <si>
    <t xml:space="preserve">Besuch</t>
  </si>
  <si>
    <t xml:space="preserve">2.A h</t>
  </si>
  <si>
    <t xml:space="preserve">∑h</t>
  </si>
  <si>
    <t xml:space="preserve">h</t>
  </si>
  <si>
    <t xml:space="preserve">1: 1-2 FTE</t>
  </si>
  <si>
    <t xml:space="preserve"> </t>
  </si>
  <si>
    <t xml:space="preserve">2: 3-10 FTE</t>
  </si>
  <si>
    <t xml:space="preserve">3: 11-25 FTE</t>
  </si>
  <si>
    <t xml:space="preserve">4: 26-50 FTE</t>
  </si>
  <si>
    <t xml:space="preserve">5: 51-100 FTE</t>
  </si>
  <si>
    <t xml:space="preserve">*A</t>
  </si>
  <si>
    <r>
      <rPr>
        <sz val="11"/>
        <color rgb="FF000000"/>
        <rFont val="Calibri"/>
        <family val="2"/>
      </rPr>
      <t xml:space="preserve">6: 101-250 FTE </t>
    </r>
    <r>
      <rPr>
        <sz val="11"/>
        <color rgb="FFC9211E"/>
        <rFont val="Calibri"/>
        <family val="2"/>
      </rPr>
      <t xml:space="preserve">*)</t>
    </r>
  </si>
  <si>
    <t xml:space="preserve">2A</t>
  </si>
  <si>
    <t xml:space="preserve">7: &gt;251 FTE</t>
  </si>
  <si>
    <t xml:space="preserve">&gt;64</t>
  </si>
  <si>
    <t xml:space="preserve">IA.</t>
  </si>
  <si>
    <t xml:space="preserve">8: &gt;500 FTE</t>
  </si>
  <si>
    <t xml:space="preserve">IA. ...Individualangebot</t>
  </si>
  <si>
    <t xml:space="preserve">2A… mit Zweitauditor</t>
  </si>
  <si>
    <t xml:space="preserve">Transparente Kommunikation des internen Stundensatzes</t>
  </si>
  <si>
    <t xml:space="preserve">Technische Hochschule Nürnberg, Moenius</t>
  </si>
  <si>
    <t xml:space="preserve">1a</t>
  </si>
  <si>
    <t xml:space="preserve">2a</t>
  </si>
  <si>
    <t xml:space="preserve">FTE</t>
  </si>
  <si>
    <t xml:space="preserve">Besuch inkl. 2A</t>
  </si>
  <si>
    <t xml:space="preserve">+1d Besuch (1A)</t>
  </si>
  <si>
    <t xml:space="preserve">+ Desk (1A+2a)</t>
  </si>
  <si>
    <t xml:space="preserve">Zweitauditor</t>
  </si>
  <si>
    <t xml:space="preserve">+1d Besuch (2A)</t>
  </si>
  <si>
    <t xml:space="preserve">an Auditoren</t>
  </si>
  <si>
    <t xml:space="preserve">der Stundenpreis wurde mit 90€ angesetzt, da nicht profitorientierte Schule</t>
  </si>
  <si>
    <t xml:space="preserve">Es sind jeweils 2 Tage Besuch eingerechnet, für 1A+2A</t>
  </si>
  <si>
    <t xml:space="preserve">Die Auditoren können auch sich die Themen zu 50% aufteilen, eine gemeinsame Sicht ist bei diesem Audit sinnvoll, um die Erst-Erfahrungen für eine Hochschule nach der Matrix 5.0 auszutauschen.</t>
  </si>
  <si>
    <t xml:space="preserve">Stundensatz Berater berücksichtigen 100€/h</t>
  </si>
  <si>
    <t xml:space="preserve">Drittmittel berücksichtigen: werden bezogen</t>
  </si>
  <si>
    <t xml:space="preserve">Gehalts-Spreizung als Kriterium für Preisbildung</t>
  </si>
  <si>
    <t xml:space="preserve">Umsatz pro Mitarbeiter als Kriterium für Preisbildung</t>
  </si>
  <si>
    <t xml:space="preserve">Scope-Definition Umfang des Audits, Aufwand und Qualität</t>
  </si>
  <si>
    <t xml:space="preserve">für Moenius ok, Telefonat am 17.02.2020</t>
  </si>
  <si>
    <t xml:space="preserve">insgesamt h</t>
  </si>
  <si>
    <t xml:space="preserve">org+Auditbericht</t>
  </si>
  <si>
    <t xml:space="preserve">Angela</t>
  </si>
  <si>
    <t xml:space="preserve">beide</t>
  </si>
  <si>
    <t xml:space="preserve">Halbe-halbe</t>
  </si>
  <si>
    <t xml:space="preserve">Besuch gemeinsam</t>
  </si>
  <si>
    <t xml:space="preserve">mit Mitarbeitenden getrennt</t>
  </si>
  <si>
    <t xml:space="preserve">Einzelgespräche</t>
  </si>
  <si>
    <t xml:space="preserve">eine Woche vor Besuch ob wir die Fragen , die wir alle beide erarbeiten, zuschicken</t>
  </si>
  <si>
    <t xml:space="preserve">7-8 April</t>
  </si>
  <si>
    <t xml:space="preserve">19-20 Mai</t>
  </si>
  <si>
    <t xml:space="preserve">Bernhard</t>
  </si>
  <si>
    <t xml:space="preserve">A1-A4, B1-B4, E3+E4</t>
  </si>
  <si>
    <t xml:space="preserve">C1-C4, D1-D4, E1, E2</t>
  </si>
  <si>
    <t xml:space="preserve">Da die „Technische Hochschule Nürnberg Georg Simon Ohm“ mit 300 Professor*innen, 600 Mitarbeitenden und ca. 12.500 Studierenden größer ist, als der Bereich bis 250 Mitarbeitenden in der Tabelle der Auditkosten, benötige ich eine grobe Richtschnur, was ich als Auditkosten circa nennen kann.</t>
  </si>
  <si>
    <t xml:space="preserve">Wir haben uns nun erst mal so geholfen, dass wir für Kosten des Beraters und des Audits eine Bandbreite von € 10.000 – 15.000 nennen, wobei ich für die Beratung von ca. € 5.000 ausgehe, so dass für das Audit bis zu ca. € 10.000 einkalkuliert sind.</t>
  </si>
  <si>
    <t xml:space="preserve">Interpolation DACH</t>
  </si>
  <si>
    <t xml:space="preserve">MA</t>
  </si>
  <si>
    <t xml:space="preserve">€</t>
  </si>
  <si>
    <t xml:space="preserve">Italien</t>
  </si>
  <si>
    <t xml:space="preserve">Kategorie FTE</t>
  </si>
  <si>
    <t xml:space="preserve">∑ € Besuchsaudit</t>
  </si>
  <si>
    <t xml:space="preserve">€ 1.Auditor</t>
  </si>
  <si>
    <t xml:space="preserve">h Audit</t>
  </si>
  <si>
    <t xml:space="preserve">h 2A</t>
  </si>
  <si>
    <t xml:space="preserve">2.Auditor</t>
  </si>
  <si>
    <t xml:space="preserve">GP</t>
  </si>
  <si>
    <t xml:space="preserve">*)</t>
  </si>
  <si>
    <t xml:space="preserve">D-Audit</t>
  </si>
  <si>
    <t xml:space="preserve">G-Audit</t>
  </si>
  <si>
    <t xml:space="preserve">1: 1-2 FTE, fix</t>
  </si>
  <si>
    <t xml:space="preserve">2:&gt;=3 FTE;  interpoliert</t>
  </si>
  <si>
    <t xml:space="preserve">3: interpoliert</t>
  </si>
  <si>
    <t xml:space="preserve">4: interpoliert, mit 2-Auditor*in</t>
  </si>
  <si>
    <t xml:space="preserve">5: &gt;251 FTE</t>
  </si>
  <si>
    <t xml:space="preserve">6: &gt;500 FTE</t>
  </si>
  <si>
    <t xml:space="preserve">Herzogsägmühle</t>
  </si>
  <si>
    <t xml:space="preserve">7: &gt;5000 FTE</t>
  </si>
  <si>
    <t xml:space="preserve">Anmerkungen *)</t>
  </si>
  <si>
    <t xml:space="preserve">FTE… Vollzeitäquivalent Mitarbeiter</t>
  </si>
  <si>
    <t xml:space="preserve">D-Audit… Deskaudit möglich</t>
  </si>
  <si>
    <t xml:space="preserve">G-Audit … Gruppenaudit</t>
  </si>
  <si>
    <t xml:space="preserve">GP… Good-Practice-Bericht</t>
  </si>
  <si>
    <t xml:space="preserve">Italia</t>
  </si>
  <si>
    <t xml:space="preserve">Categorie FTE</t>
  </si>
  <si>
    <t xml:space="preserve">∑ € audit con sopralluogo</t>
  </si>
  <si>
    <t xml:space="preserve">totale</t>
  </si>
  <si>
    <t xml:space="preserve">1: 1-2 FTE, fisso</t>
  </si>
  <si>
    <t xml:space="preserve">2:&gt;=3 FTE;  interpolato</t>
  </si>
  <si>
    <t xml:space="preserve">3: interpolato</t>
  </si>
  <si>
    <t xml:space="preserve">4: interpolato, con 2-Auditor</t>
  </si>
  <si>
    <t xml:space="preserve">Note *)</t>
  </si>
  <si>
    <t xml:space="preserve">FTE… equivalente a tempo pieno collaboratori (dipendenti, titolari ed altri collaboratori)</t>
  </si>
  <si>
    <t xml:space="preserve">D-Audit… Deskaudit possibile</t>
  </si>
  <si>
    <t xml:space="preserve">IA. ...preventivo Individuale</t>
  </si>
  <si>
    <t xml:space="preserve">2A… con secondo auditor</t>
  </si>
  <si>
    <t xml:space="preserve">G-Audit … audit di gruppo</t>
  </si>
  <si>
    <t xml:space="preserve">GP… rapporto di Good-Practice</t>
  </si>
</sst>
</file>

<file path=xl/styles.xml><?xml version="1.0" encoding="utf-8"?>
<styleSheet xmlns="http://schemas.openxmlformats.org/spreadsheetml/2006/main">
  <numFmts count="7">
    <numFmt numFmtId="164" formatCode="General"/>
    <numFmt numFmtId="165" formatCode="0.00%"/>
    <numFmt numFmtId="166" formatCode="0"/>
    <numFmt numFmtId="167" formatCode="#,##0.0"/>
    <numFmt numFmtId="168" formatCode="General"/>
    <numFmt numFmtId="169" formatCode="[$€-C07]\ #,##0;\-[$€-C07]\ #,##0"/>
    <numFmt numFmtId="170" formatCode="#,##0\ [$€-407];\-#,##0\ [$€-407]"/>
  </numFmts>
  <fonts count="31">
    <font>
      <sz val="11"/>
      <color rgb="FF000000"/>
      <name val="Calibri"/>
      <family val="2"/>
    </font>
    <font>
      <sz val="10"/>
      <name val="Arial"/>
      <family val="0"/>
    </font>
    <font>
      <sz val="10"/>
      <name val="Arial"/>
      <family val="0"/>
    </font>
    <font>
      <sz val="10"/>
      <name val="Arial"/>
      <family val="0"/>
    </font>
    <font>
      <b val="true"/>
      <sz val="24"/>
      <color rgb="FF000000"/>
      <name val="Calibri"/>
      <family val="2"/>
    </font>
    <font>
      <sz val="18"/>
      <color rgb="FF000000"/>
      <name val="Calibri"/>
      <family val="2"/>
    </font>
    <font>
      <sz val="12"/>
      <color rgb="FF000000"/>
      <name val="Calibri"/>
      <family val="2"/>
    </font>
    <font>
      <sz val="10"/>
      <color rgb="FF333333"/>
      <name val="Calibri"/>
      <family val="2"/>
    </font>
    <font>
      <i val="true"/>
      <sz val="10"/>
      <color rgb="FF808080"/>
      <name val="Calibri"/>
      <family val="2"/>
    </font>
    <font>
      <u val="single"/>
      <sz val="10"/>
      <color rgb="FF0000EE"/>
      <name val="Calibri"/>
      <family val="2"/>
    </font>
    <font>
      <sz val="10"/>
      <color rgb="FF006600"/>
      <name val="Calibri"/>
      <family val="2"/>
    </font>
    <font>
      <sz val="10"/>
      <color rgb="FF996600"/>
      <name val="Calibri"/>
      <family val="2"/>
    </font>
    <font>
      <sz val="10"/>
      <color rgb="FFCC0000"/>
      <name val="Calibri"/>
      <family val="2"/>
    </font>
    <font>
      <b val="true"/>
      <sz val="10"/>
      <color rgb="FFFFFFFF"/>
      <name val="Calibri"/>
      <family val="2"/>
    </font>
    <font>
      <b val="true"/>
      <sz val="10"/>
      <color rgb="FF000000"/>
      <name val="Calibri"/>
      <family val="2"/>
    </font>
    <font>
      <sz val="10"/>
      <color rgb="FFFFFFFF"/>
      <name val="Calibri"/>
      <family val="2"/>
    </font>
    <font>
      <sz val="11"/>
      <color rgb="FFFFFFFF"/>
      <name val="Calibri"/>
      <family val="2"/>
    </font>
    <font>
      <b val="true"/>
      <sz val="11"/>
      <color rgb="FF000000"/>
      <name val="Calibri"/>
      <family val="2"/>
    </font>
    <font>
      <sz val="11"/>
      <color rgb="FFC9211E"/>
      <name val="Calibri"/>
      <family val="2"/>
    </font>
    <font>
      <sz val="11"/>
      <name val="Calibri"/>
      <family val="2"/>
    </font>
    <font>
      <sz val="11"/>
      <color rgb="FFFF8000"/>
      <name val="Calibri"/>
      <family val="2"/>
    </font>
    <font>
      <sz val="11"/>
      <color rgb="FF800080"/>
      <name val="Calibri"/>
      <family val="2"/>
    </font>
    <font>
      <sz val="10"/>
      <color rgb="FF000000"/>
      <name val="Calibri"/>
      <family val="0"/>
    </font>
    <font>
      <sz val="10"/>
      <name val="Times New Roman"/>
      <family val="0"/>
    </font>
    <font>
      <sz val="12"/>
      <name val="Calibri"/>
      <family val="0"/>
    </font>
    <font>
      <sz val="4.1"/>
      <color rgb="FF000000"/>
      <name val=".AppleSystemUIFont"/>
      <family val="2"/>
    </font>
    <font>
      <sz val="11"/>
      <color rgb="FF826AAF"/>
      <name val="Calibri"/>
      <family val="2"/>
    </font>
    <font>
      <sz val="10"/>
      <name val="Arial"/>
      <family val="2"/>
    </font>
    <font>
      <b val="true"/>
      <sz val="13"/>
      <color rgb="FF000000"/>
      <name val="Calibri"/>
      <family val="2"/>
    </font>
    <font>
      <sz val="11"/>
      <color rgb="FF009598"/>
      <name val="Calibri"/>
      <family val="2"/>
    </font>
    <font>
      <sz val="11"/>
      <color rgb="FF8F187C"/>
      <name val="Calibri"/>
      <family val="2"/>
    </font>
  </fonts>
  <fills count="16">
    <fill>
      <patternFill patternType="none"/>
    </fill>
    <fill>
      <patternFill patternType="gray125"/>
    </fill>
    <fill>
      <patternFill patternType="solid">
        <fgColor rgb="FFFFFFCC"/>
        <bgColor rgb="FFFFFBCC"/>
      </patternFill>
    </fill>
    <fill>
      <patternFill patternType="solid">
        <fgColor rgb="FFCCFFCC"/>
        <bgColor rgb="FFE0EFD4"/>
      </patternFill>
    </fill>
    <fill>
      <patternFill patternType="solid">
        <fgColor rgb="FFFFCCCC"/>
        <bgColor rgb="FFDDDDDD"/>
      </patternFill>
    </fill>
    <fill>
      <patternFill patternType="solid">
        <fgColor rgb="FFCC0000"/>
        <bgColor rgb="FFC9211E"/>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FFFF00"/>
        <bgColor rgb="FFFFFF00"/>
      </patternFill>
    </fill>
    <fill>
      <patternFill patternType="solid">
        <fgColor rgb="FF92D050"/>
        <bgColor rgb="FFB3B3B3"/>
      </patternFill>
    </fill>
    <fill>
      <patternFill patternType="solid">
        <fgColor rgb="FF00B0F0"/>
        <bgColor rgb="FF009598"/>
      </patternFill>
    </fill>
    <fill>
      <patternFill patternType="solid">
        <fgColor rgb="FFD9D9D9"/>
        <bgColor rgb="FFDDDDDD"/>
      </patternFill>
    </fill>
    <fill>
      <patternFill patternType="solid">
        <fgColor rgb="FFFFFFD7"/>
        <bgColor rgb="FFFFFFCC"/>
      </patternFill>
    </fill>
    <fill>
      <patternFill patternType="solid">
        <fgColor rgb="FFFFFBCC"/>
        <bgColor rgb="FFFFFFCC"/>
      </patternFill>
    </fill>
    <fill>
      <patternFill patternType="solid">
        <fgColor rgb="FFE0EFD4"/>
        <bgColor rgb="FFDDDDDD"/>
      </patternFill>
    </fill>
  </fills>
  <borders count="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thin"/>
      <diagonal/>
    </border>
    <border diagonalUp="false" diagonalDown="false">
      <left style="hair"/>
      <right style="hair"/>
      <top style="hair"/>
      <bottom style="hair"/>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4" fontId="11" fillId="2" borderId="0" applyFont="true" applyBorder="false" applyAlignment="true" applyProtection="false">
      <alignment horizontal="general" vertical="bottom" textRotation="0" wrapText="false" indent="0" shrinkToFit="false"/>
    </xf>
    <xf numFmtId="164" fontId="12" fillId="4"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5"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6" borderId="0" applyFont="true" applyBorder="false" applyAlignment="true" applyProtection="false">
      <alignment horizontal="general" vertical="bottom" textRotation="0" wrapText="false" indent="0" shrinkToFit="false"/>
    </xf>
    <xf numFmtId="164" fontId="15" fillId="7" borderId="0" applyFont="true" applyBorder="false" applyAlignment="true" applyProtection="false">
      <alignment horizontal="general" vertical="bottom" textRotation="0" wrapText="false" indent="0" shrinkToFit="false"/>
    </xf>
    <xf numFmtId="164" fontId="14" fillId="8" borderId="0" applyFont="true" applyBorder="false" applyAlignment="true" applyProtection="false">
      <alignment horizontal="general" vertical="bottom" textRotation="0" wrapText="false" indent="0" shrinkToFit="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justify"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false" applyProtection="false">
      <alignment horizontal="general" vertical="bottom" textRotation="0" wrapText="false" indent="0" shrinkToFit="false"/>
      <protection locked="true" hidden="false"/>
    </xf>
    <xf numFmtId="164" fontId="16" fillId="10" borderId="0" xfId="0" applyFont="true" applyBorder="false" applyAlignment="false" applyProtection="false">
      <alignment horizontal="general" vertical="bottom" textRotation="0" wrapText="false" indent="0" shrinkToFit="false"/>
      <protection locked="true" hidden="false"/>
    </xf>
    <xf numFmtId="164" fontId="16" fillId="11" borderId="0" xfId="0" applyFont="true" applyBorder="false" applyAlignment="false" applyProtection="false">
      <alignment horizontal="general" vertical="bottom" textRotation="0" wrapText="false" indent="0" shrinkToFit="false"/>
      <protection locked="true" hidden="false"/>
    </xf>
    <xf numFmtId="165" fontId="16" fillId="11" borderId="0" xfId="0" applyFont="true" applyBorder="false" applyAlignment="false" applyProtection="false">
      <alignment horizontal="general" vertical="bottom" textRotation="0" wrapText="false" indent="0" shrinkToFit="false"/>
      <protection locked="true" hidden="false"/>
    </xf>
    <xf numFmtId="165" fontId="1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12" borderId="2" xfId="0" applyFont="true" applyBorder="true" applyAlignment="false" applyProtection="false">
      <alignment horizontal="general" vertical="bottom" textRotation="0" wrapText="false" indent="0" shrinkToFit="false"/>
      <protection locked="true" hidden="false"/>
    </xf>
    <xf numFmtId="164" fontId="0" fillId="9" borderId="2" xfId="0" applyFont="true" applyBorder="true" applyAlignment="false" applyProtection="false">
      <alignment horizontal="general" vertical="bottom" textRotation="0" wrapText="false" indent="0" shrinkToFit="false"/>
      <protection locked="true" hidden="false"/>
    </xf>
    <xf numFmtId="164" fontId="16" fillId="10" borderId="2" xfId="0" applyFont="true" applyBorder="true" applyAlignment="false" applyProtection="false">
      <alignment horizontal="general" vertical="bottom" textRotation="0" wrapText="false" indent="0" shrinkToFit="false"/>
      <protection locked="true" hidden="false"/>
    </xf>
    <xf numFmtId="164" fontId="16" fillId="11" borderId="2" xfId="0" applyFont="true" applyBorder="true" applyAlignment="false" applyProtection="false">
      <alignment horizontal="general" vertical="bottom" textRotation="0" wrapText="false" indent="0" shrinkToFit="false"/>
      <protection locked="true" hidden="false"/>
    </xf>
    <xf numFmtId="164" fontId="16" fillId="0" borderId="2" xfId="0" applyFont="true" applyBorder="true" applyAlignment="false" applyProtection="false">
      <alignment horizontal="general" vertical="bottom" textRotation="0" wrapText="false" indent="0" shrinkToFit="false"/>
      <protection locked="true" hidden="false"/>
    </xf>
    <xf numFmtId="164" fontId="0" fillId="12" borderId="0" xfId="0" applyFont="true" applyBorder="false" applyAlignment="false" applyProtection="false">
      <alignment horizontal="general" vertical="bottom" textRotation="0" wrapText="false" indent="0" shrinkToFit="false"/>
      <protection locked="true" hidden="false"/>
    </xf>
    <xf numFmtId="166" fontId="0" fillId="9" borderId="0" xfId="0" applyFont="false" applyBorder="true" applyAlignment="false" applyProtection="false">
      <alignment horizontal="general" vertical="bottom" textRotation="0" wrapText="false" indent="0" shrinkToFit="false"/>
      <protection locked="true" hidden="false"/>
    </xf>
    <xf numFmtId="167" fontId="0" fillId="9" borderId="0" xfId="0" applyFont="false" applyBorder="true" applyAlignment="false" applyProtection="false">
      <alignment horizontal="general" vertical="bottom" textRotation="0" wrapText="false" indent="0" shrinkToFit="false"/>
      <protection locked="true" hidden="false"/>
    </xf>
    <xf numFmtId="166" fontId="16" fillId="11" borderId="0" xfId="0" applyFont="true" applyBorder="false" applyAlignment="false" applyProtection="false">
      <alignment horizontal="general" vertical="bottom" textRotation="0" wrapText="false" indent="0" shrinkToFit="false"/>
      <protection locked="true" hidden="false"/>
    </xf>
    <xf numFmtId="166" fontId="1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6" fontId="19" fillId="9" borderId="0" xfId="0" applyFont="true" applyBorder="true" applyAlignment="false" applyProtection="false">
      <alignment horizontal="general" vertical="bottom" textRotation="0" wrapText="false" indent="0" shrinkToFit="false"/>
      <protection locked="true" hidden="false"/>
    </xf>
    <xf numFmtId="166" fontId="0" fillId="9" borderId="0" xfId="0" applyFont="true" applyBorder="false" applyAlignment="false" applyProtection="false">
      <alignment horizontal="general" vertical="bottom" textRotation="0" wrapText="false" indent="0" shrinkToFit="false"/>
      <protection locked="true" hidden="false"/>
    </xf>
    <xf numFmtId="168" fontId="20" fillId="10" borderId="0" xfId="0" applyFont="true" applyBorder="false" applyAlignment="false" applyProtection="false">
      <alignment horizontal="general" vertical="bottom" textRotation="0" wrapText="false" indent="0" shrinkToFit="false"/>
      <protection locked="true" hidden="false"/>
    </xf>
    <xf numFmtId="167" fontId="0" fillId="9" borderId="0" xfId="0" applyFont="fals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0" fillId="13" borderId="3"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9" fontId="0" fillId="0" borderId="3" xfId="0" applyFont="false" applyBorder="true" applyAlignment="false" applyProtection="false">
      <alignment horizontal="general" vertical="bottom" textRotation="0" wrapText="false" indent="0" shrinkToFit="false"/>
      <protection locked="true" hidden="false"/>
    </xf>
    <xf numFmtId="168" fontId="20" fillId="0" borderId="0" xfId="0" applyFont="true" applyBorder="false" applyAlignment="false" applyProtection="false">
      <alignment horizontal="general" vertical="bottom" textRotation="0" wrapText="false" indent="0" shrinkToFit="false"/>
      <protection locked="true" hidden="false"/>
    </xf>
    <xf numFmtId="167" fontId="21" fillId="0" borderId="0" xfId="0" applyFont="true" applyBorder="false" applyAlignment="false" applyProtection="false">
      <alignment horizontal="general" vertical="bottom" textRotation="0" wrapText="false" indent="0" shrinkToFit="false"/>
      <protection locked="true" hidden="false"/>
    </xf>
    <xf numFmtId="169" fontId="17" fillId="0" borderId="0" xfId="0" applyFont="tru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true" applyProtection="false">
      <alignment horizontal="justify"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70" fontId="26" fillId="0" borderId="0" xfId="0" applyFont="true" applyBorder="false" applyAlignment="false" applyProtection="false">
      <alignment horizontal="general" vertical="bottom" textRotation="0" wrapText="false" indent="0" shrinkToFit="false"/>
      <protection locked="true" hidden="false"/>
    </xf>
    <xf numFmtId="164" fontId="17" fillId="15" borderId="3" xfId="0" applyFont="true" applyBorder="true" applyAlignment="false" applyProtection="false">
      <alignment horizontal="general" vertical="bottom" textRotation="0" wrapText="false" indent="0" shrinkToFit="false"/>
      <protection locked="true" hidden="false"/>
    </xf>
    <xf numFmtId="170" fontId="28" fillId="15" borderId="3" xfId="0" applyFont="true" applyBorder="true" applyAlignment="false" applyProtection="false">
      <alignment horizontal="general" vertical="bottom" textRotation="0" wrapText="false" indent="0" shrinkToFit="false"/>
      <protection locked="true" hidden="false"/>
    </xf>
    <xf numFmtId="170" fontId="0" fillId="0" borderId="3" xfId="0" applyFont="false" applyBorder="true" applyAlignment="false" applyProtection="false">
      <alignment horizontal="general" vertical="bottom" textRotation="0" wrapText="false" indent="0" shrinkToFit="false"/>
      <protection locked="true" hidden="false"/>
    </xf>
    <xf numFmtId="167" fontId="0" fillId="0" borderId="3" xfId="0" applyFont="false" applyBorder="true" applyAlignment="false" applyProtection="false">
      <alignment horizontal="general" vertical="bottom" textRotation="0" wrapText="false" indent="0" shrinkToFit="false"/>
      <protection locked="true" hidden="false"/>
    </xf>
    <xf numFmtId="170" fontId="0" fillId="0" borderId="3" xfId="0" applyFont="true" applyBorder="true" applyAlignment="false" applyProtection="false">
      <alignment horizontal="general" vertical="bottom" textRotation="0" wrapText="false" indent="0" shrinkToFit="false"/>
      <protection locked="true" hidden="false"/>
    </xf>
    <xf numFmtId="170" fontId="16" fillId="10" borderId="3" xfId="0" applyFont="true" applyBorder="true" applyAlignment="false" applyProtection="false">
      <alignment horizontal="general" vertical="bottom" textRotation="0" wrapText="false" indent="0" shrinkToFit="false"/>
      <protection locked="true" hidden="false"/>
    </xf>
    <xf numFmtId="164" fontId="0" fillId="14" borderId="3" xfId="0" applyFont="false" applyBorder="true" applyAlignment="false" applyProtection="false">
      <alignment horizontal="general" vertical="bottom" textRotation="0" wrapText="false" indent="0" shrinkToFit="false"/>
      <protection locked="true" hidden="false"/>
    </xf>
    <xf numFmtId="170" fontId="26" fillId="0" borderId="3" xfId="0" applyFont="true" applyBorder="true" applyAlignment="false" applyProtection="false">
      <alignment horizontal="general" vertical="bottom" textRotation="0" wrapText="false" indent="0" shrinkToFit="false"/>
      <protection locked="true" hidden="false"/>
    </xf>
    <xf numFmtId="167" fontId="29" fillId="0" borderId="3" xfId="0" applyFont="true" applyBorder="true" applyAlignment="false" applyProtection="false">
      <alignment horizontal="general" vertical="bottom" textRotation="0" wrapText="false" indent="0" shrinkToFit="false"/>
      <protection locked="true" hidden="false"/>
    </xf>
    <xf numFmtId="170" fontId="29" fillId="0" borderId="3" xfId="0" applyFont="true" applyBorder="true" applyAlignment="false" applyProtection="false">
      <alignment horizontal="general" vertical="bottom" textRotation="0" wrapText="false" indent="0" shrinkToFit="false"/>
      <protection locked="true" hidden="false"/>
    </xf>
    <xf numFmtId="170" fontId="30" fillId="0" borderId="3" xfId="0" applyFont="true" applyBorder="tru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17" fillId="0" borderId="3" xfId="0" applyFont="true" applyBorder="true" applyAlignment="true" applyProtection="false">
      <alignment horizontal="general" vertical="bottom" textRotation="0" wrapText="true" indent="0" shrinkToFit="false"/>
      <protection locked="true" hidden="false"/>
    </xf>
  </cellXfs>
  <cellStyles count="23">
    <cellStyle name="Normal" xfId="0" builtinId="0"/>
    <cellStyle name="Comma" xfId="15" builtinId="3"/>
    <cellStyle name="Comma [0]" xfId="16" builtinId="6"/>
    <cellStyle name="Currency" xfId="17" builtinId="4"/>
    <cellStyle name="Currency [0]" xfId="18" builtinId="7"/>
    <cellStyle name="Percent" xfId="19" builtinId="5"/>
    <cellStyle name="Heading" xfId="20"/>
    <cellStyle name="Heading 1" xfId="21"/>
    <cellStyle name="Heading 2" xfId="22"/>
    <cellStyle name="Text" xfId="23"/>
    <cellStyle name="Note" xfId="24"/>
    <cellStyle name="Footnote" xfId="25"/>
    <cellStyle name="Hyperlink" xfId="26"/>
    <cellStyle name="Status" xfId="27"/>
    <cellStyle name="Good" xfId="28"/>
    <cellStyle name="Neutral" xfId="29"/>
    <cellStyle name="Bad" xfId="30"/>
    <cellStyle name="Warning" xfId="31"/>
    <cellStyle name="Error" xfId="32"/>
    <cellStyle name="Accent" xfId="33"/>
    <cellStyle name="Accent 1" xfId="34"/>
    <cellStyle name="Accent 2" xfId="35"/>
    <cellStyle name="Accent 3" xfId="36"/>
  </cellStyles>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9598"/>
      <rgbColor rgb="FFB3B3B3"/>
      <rgbColor rgb="FF808080"/>
      <rgbColor rgb="FF9999FF"/>
      <rgbColor rgb="FF993366"/>
      <rgbColor rgb="FFFFFFCC"/>
      <rgbColor rgb="FFE0EFD4"/>
      <rgbColor rgb="FF660066"/>
      <rgbColor rgb="FFFF8080"/>
      <rgbColor rgb="FF0066CC"/>
      <rgbColor rgb="FFD9D9D9"/>
      <rgbColor rgb="FF000080"/>
      <rgbColor rgb="FFFF00FF"/>
      <rgbColor rgb="FFFFFF00"/>
      <rgbColor rgb="FF00FFFF"/>
      <rgbColor rgb="FF8F187C"/>
      <rgbColor rgb="FF800000"/>
      <rgbColor rgb="FF008080"/>
      <rgbColor rgb="FF0000FF"/>
      <rgbColor rgb="FF00B0F0"/>
      <rgbColor rgb="FFDDDDDD"/>
      <rgbColor rgb="FFCCFFCC"/>
      <rgbColor rgb="FFFFFBCC"/>
      <rgbColor rgb="FFFFFFD7"/>
      <rgbColor rgb="FFFF99CC"/>
      <rgbColor rgb="FFCC99FF"/>
      <rgbColor rgb="FFFFCCCC"/>
      <rgbColor rgb="FF3366FF"/>
      <rgbColor rgb="FF33CCCC"/>
      <rgbColor rgb="FF92D050"/>
      <rgbColor rgb="FFFFCC00"/>
      <rgbColor rgb="FFFF8000"/>
      <rgbColor rgb="FFFF6600"/>
      <rgbColor rgb="FF826AAF"/>
      <rgbColor rgb="FF969696"/>
      <rgbColor rgb="FF00458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0300112542203326"/>
          <c:y val="0"/>
          <c:w val="0.755095660872827"/>
          <c:h val="0.865450906260425"/>
        </c:manualLayout>
      </c:layout>
      <c:scatterChart>
        <c:scatterStyle val="lineMarker"/>
        <c:varyColors val="0"/>
        <c:ser>
          <c:idx val="0"/>
          <c:order val="0"/>
          <c:tx>
            <c:strRef>
              <c:f>interpoliert!$D$4</c:f>
              <c:strCache>
                <c:ptCount val="1"/>
                <c:pt idx="0">
                  <c:v>€</c:v>
                </c:pt>
              </c:strCache>
            </c:strRef>
          </c:tx>
          <c:spPr>
            <a:solidFill>
              <a:srgbClr val="004586"/>
            </a:solidFill>
            <a:ln w="28800">
              <a:solidFill>
                <a:srgbClr val="004586"/>
              </a:solidFill>
              <a:round/>
            </a:ln>
          </c:spPr>
          <c:marker>
            <c:symbol val="square"/>
            <c:size val="8"/>
            <c:spPr>
              <a:solidFill>
                <a:srgbClr val="004586"/>
              </a:solidFill>
            </c:spPr>
          </c:marker>
          <c:dLbls>
            <c:numFmt formatCode="General" sourceLinked="1"/>
            <c:txPr>
              <a:bodyPr/>
              <a:lstStyle/>
              <a:p>
                <a:pPr>
                  <a:defRPr b="0" sz="1000" spc="-1" strike="noStrike">
                    <a:latin typeface="Arial"/>
                  </a:defRPr>
                </a:pPr>
              </a:p>
            </c:txPr>
            <c:dLblPos val="r"/>
            <c:showLegendKey val="0"/>
            <c:showVal val="0"/>
            <c:showCatName val="0"/>
            <c:showSerName val="0"/>
            <c:showPercent val="0"/>
            <c:separator>; </c:separator>
            <c:showLeaderLines val="0"/>
          </c:dLbls>
          <c:xVal>
            <c:numRef>
              <c:f>interpoliert!$B$5:$B$15</c:f>
              <c:numCache>
                <c:formatCode>General</c:formatCode>
                <c:ptCount val="11"/>
                <c:pt idx="0">
                  <c:v>2</c:v>
                </c:pt>
                <c:pt idx="1">
                  <c:v>3</c:v>
                </c:pt>
                <c:pt idx="2">
                  <c:v>10</c:v>
                </c:pt>
                <c:pt idx="3">
                  <c:v>11</c:v>
                </c:pt>
                <c:pt idx="4">
                  <c:v>25</c:v>
                </c:pt>
                <c:pt idx="5">
                  <c:v>30</c:v>
                </c:pt>
                <c:pt idx="6">
                  <c:v>50</c:v>
                </c:pt>
                <c:pt idx="7">
                  <c:v>51</c:v>
                </c:pt>
                <c:pt idx="8">
                  <c:v>100</c:v>
                </c:pt>
                <c:pt idx="9">
                  <c:v>200</c:v>
                </c:pt>
                <c:pt idx="10">
                  <c:v>250</c:v>
                </c:pt>
              </c:numCache>
            </c:numRef>
          </c:xVal>
          <c:yVal>
            <c:numRef>
              <c:f>interpoliert!$D$5:$D$15</c:f>
              <c:numCache>
                <c:formatCode>General</c:formatCode>
                <c:ptCount val="11"/>
                <c:pt idx="0">
                  <c:v>720</c:v>
                </c:pt>
                <c:pt idx="1">
                  <c:v>760</c:v>
                </c:pt>
                <c:pt idx="2">
                  <c:v>1040</c:v>
                </c:pt>
                <c:pt idx="3">
                  <c:v>1076</c:v>
                </c:pt>
                <c:pt idx="4">
                  <c:v>1580</c:v>
                </c:pt>
                <c:pt idx="5">
                  <c:v>1824</c:v>
                </c:pt>
                <c:pt idx="6">
                  <c:v>2800</c:v>
                </c:pt>
                <c:pt idx="7">
                  <c:v>2827.6</c:v>
                </c:pt>
                <c:pt idx="8">
                  <c:v>4180</c:v>
                </c:pt>
                <c:pt idx="9">
                  <c:v>6033.33333333333</c:v>
                </c:pt>
                <c:pt idx="10">
                  <c:v>6960</c:v>
                </c:pt>
              </c:numCache>
            </c:numRef>
          </c:yVal>
          <c:smooth val="1"/>
        </c:ser>
        <c:axId val="18080164"/>
        <c:axId val="28976534"/>
      </c:scatterChart>
      <c:valAx>
        <c:axId val="18080164"/>
        <c:scaling>
          <c:orientation val="minMax"/>
        </c:scaling>
        <c:delete val="0"/>
        <c:axPos val="b"/>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28976534"/>
        <c:crosses val="autoZero"/>
        <c:crossBetween val="midCat"/>
      </c:valAx>
      <c:valAx>
        <c:axId val="28976534"/>
        <c:scaling>
          <c:orientation val="minMax"/>
        </c:scaling>
        <c:delete val="0"/>
        <c:axPos val="l"/>
        <c:majorGridlines>
          <c:spPr>
            <a:ln>
              <a:solidFill>
                <a:srgbClr val="b3b3b3"/>
              </a:solidFill>
            </a:ln>
          </c:spPr>
        </c:majorGridlines>
        <c:numFmt formatCode="#,##0\ [$€-407];\-#,##0\ [$€-407]" sourceLinked="0"/>
        <c:majorTickMark val="out"/>
        <c:minorTickMark val="none"/>
        <c:tickLblPos val="nextTo"/>
        <c:spPr>
          <a:ln>
            <a:solidFill>
              <a:srgbClr val="b3b3b3"/>
            </a:solidFill>
          </a:ln>
        </c:spPr>
        <c:txPr>
          <a:bodyPr/>
          <a:lstStyle/>
          <a:p>
            <a:pPr>
              <a:defRPr b="0" sz="1000" spc="-1" strike="noStrike">
                <a:latin typeface="Arial"/>
              </a:defRPr>
            </a:pPr>
          </a:p>
        </c:txPr>
        <c:crossAx val="18080164"/>
        <c:crosses val="autoZero"/>
        <c:crossBetween val="midCat"/>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span"/>
  </c:chart>
  <c:spPr>
    <a:solidFill>
      <a:srgbClr val="ffffff"/>
    </a:solidFill>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0148221343873518"/>
          <c:y val="0.0257978427665962"/>
          <c:w val="0.962066315327185"/>
          <c:h val="0.880462582008228"/>
        </c:manualLayout>
      </c:layout>
      <c:scatterChart>
        <c:scatterStyle val="lineMarker"/>
        <c:varyColors val="0"/>
        <c:ser>
          <c:idx val="0"/>
          <c:order val="0"/>
          <c:tx>
            <c:strRef>
              <c:f>Italien_de!$C$3</c:f>
              <c:strCache>
                <c:ptCount val="1"/>
                <c:pt idx="0">
                  <c:v>∑ € Besuchsaudit</c:v>
                </c:pt>
              </c:strCache>
            </c:strRef>
          </c:tx>
          <c:spPr>
            <a:solidFill>
              <a:srgbClr val="004586"/>
            </a:solidFill>
            <a:ln w="28800">
              <a:solidFill>
                <a:srgbClr val="004586"/>
              </a:solidFill>
              <a:round/>
            </a:ln>
          </c:spPr>
          <c:marker>
            <c:symbol val="square"/>
            <c:size val="8"/>
            <c:spPr>
              <a:solidFill>
                <a:srgbClr val="004586"/>
              </a:solidFill>
            </c:spPr>
          </c:marker>
          <c:dLbls>
            <c:numFmt formatCode="General" sourceLinked="1"/>
            <c:txPr>
              <a:bodyPr/>
              <a:lstStyle/>
              <a:p>
                <a:pPr>
                  <a:defRPr b="0" sz="1000" spc="-1" strike="noStrike">
                    <a:latin typeface="Arial"/>
                  </a:defRPr>
                </a:pPr>
              </a:p>
            </c:txPr>
            <c:dLblPos val="r"/>
            <c:showLegendKey val="0"/>
            <c:showVal val="0"/>
            <c:showCatName val="0"/>
            <c:showSerName val="0"/>
            <c:showPercent val="0"/>
            <c:separator>; </c:separator>
            <c:showLeaderLines val="0"/>
          </c:dLbls>
          <c:xVal>
            <c:numRef>
              <c:f>Italien_de!$B$4:$B$11</c:f>
              <c:numCache>
                <c:formatCode>General</c:formatCode>
                <c:ptCount val="8"/>
                <c:pt idx="0">
                  <c:v>2</c:v>
                </c:pt>
                <c:pt idx="1">
                  <c:v>5</c:v>
                </c:pt>
                <c:pt idx="2">
                  <c:v>49</c:v>
                </c:pt>
                <c:pt idx="3">
                  <c:v>50</c:v>
                </c:pt>
                <c:pt idx="4">
                  <c:v>52</c:v>
                </c:pt>
                <c:pt idx="5">
                  <c:v>100</c:v>
                </c:pt>
                <c:pt idx="6">
                  <c:v>200</c:v>
                </c:pt>
                <c:pt idx="7">
                  <c:v>250</c:v>
                </c:pt>
              </c:numCache>
            </c:numRef>
          </c:xVal>
          <c:yVal>
            <c:numRef>
              <c:f>Italien_de!$C$4:$C$11</c:f>
              <c:numCache>
                <c:formatCode>General</c:formatCode>
                <c:ptCount val="8"/>
                <c:pt idx="0">
                  <c:v>720</c:v>
                </c:pt>
                <c:pt idx="1">
                  <c:v>850</c:v>
                </c:pt>
                <c:pt idx="2">
                  <c:v>2756.66666666667</c:v>
                </c:pt>
                <c:pt idx="3">
                  <c:v>2800</c:v>
                </c:pt>
                <c:pt idx="4">
                  <c:v>2855.2</c:v>
                </c:pt>
                <c:pt idx="5">
                  <c:v>4431.12903225806</c:v>
                </c:pt>
                <c:pt idx="6">
                  <c:v>7148.33333333333</c:v>
                </c:pt>
                <c:pt idx="7">
                  <c:v>8640</c:v>
                </c:pt>
              </c:numCache>
            </c:numRef>
          </c:yVal>
          <c:smooth val="0"/>
        </c:ser>
        <c:axId val="4427226"/>
        <c:axId val="88266179"/>
      </c:scatterChart>
      <c:valAx>
        <c:axId val="4427226"/>
        <c:scaling>
          <c:orientation val="minMax"/>
        </c:scaling>
        <c:delete val="0"/>
        <c:axPos val="b"/>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88266179"/>
        <c:crosses val="autoZero"/>
        <c:crossBetween val="midCat"/>
      </c:valAx>
      <c:valAx>
        <c:axId val="88266179"/>
        <c:scaling>
          <c:orientation val="minMax"/>
        </c:scaling>
        <c:delete val="0"/>
        <c:axPos val="l"/>
        <c:majorGridlines>
          <c:spPr>
            <a:ln>
              <a:solidFill>
                <a:srgbClr val="b3b3b3"/>
              </a:solidFill>
            </a:ln>
          </c:spPr>
        </c:majorGridlines>
        <c:numFmt formatCode="#,##0\ [$€-407];\-#,##0\ [$€-407]" sourceLinked="0"/>
        <c:majorTickMark val="out"/>
        <c:minorTickMark val="none"/>
        <c:tickLblPos val="nextTo"/>
        <c:spPr>
          <a:ln>
            <a:solidFill>
              <a:srgbClr val="b3b3b3"/>
            </a:solidFill>
          </a:ln>
        </c:spPr>
        <c:txPr>
          <a:bodyPr/>
          <a:lstStyle/>
          <a:p>
            <a:pPr>
              <a:defRPr b="0" sz="1000" spc="-1" strike="noStrike">
                <a:latin typeface="Arial"/>
              </a:defRPr>
            </a:pPr>
          </a:p>
        </c:txPr>
        <c:crossAx val="4427226"/>
        <c:crosses val="autoZero"/>
        <c:crossBetween val="midCat"/>
      </c:valAx>
      <c:spPr>
        <a:noFill/>
        <a:ln>
          <a:solidFill>
            <a:srgbClr val="b3b3b3"/>
          </a:solidFill>
        </a:ln>
      </c:spPr>
    </c:plotArea>
    <c:legend>
      <c:layout>
        <c:manualLayout>
          <c:xMode val="edge"/>
          <c:yMode val="edge"/>
          <c:x val="0.581247255160299"/>
          <c:y val="0.529745357500278"/>
          <c:w val="0.105242931649739"/>
          <c:h val="0.0659475088967972"/>
        </c:manualLayout>
      </c:layout>
      <c:spPr>
        <a:noFill/>
        <a:ln>
          <a:noFill/>
        </a:ln>
      </c:spPr>
      <c:txPr>
        <a:bodyPr/>
        <a:lstStyle/>
        <a:p>
          <a:pPr>
            <a:defRPr b="0" sz="1000" spc="-1" strike="noStrike">
              <a:latin typeface="Arial"/>
            </a:defRPr>
          </a:pPr>
        </a:p>
      </c:txPr>
    </c:legend>
    <c:plotVisOnly val="1"/>
    <c:dispBlanksAs val="span"/>
  </c:chart>
  <c:spPr>
    <a:solidFill>
      <a:srgbClr val="ffffff"/>
    </a:solidFill>
    <a:ln>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0148221343873518"/>
          <c:y val="0.0257978427665962"/>
          <c:w val="0.962066315327185"/>
          <c:h val="0.880462582008228"/>
        </c:manualLayout>
      </c:layout>
      <c:scatterChart>
        <c:scatterStyle val="lineMarker"/>
        <c:varyColors val="0"/>
        <c:ser>
          <c:idx val="0"/>
          <c:order val="0"/>
          <c:tx>
            <c:strRef>
              <c:f>Italien_it!$C$3</c:f>
              <c:strCache>
                <c:ptCount val="1"/>
                <c:pt idx="0">
                  <c:v>∑ € audit con sopralluogo</c:v>
                </c:pt>
              </c:strCache>
            </c:strRef>
          </c:tx>
          <c:spPr>
            <a:solidFill>
              <a:srgbClr val="004586"/>
            </a:solidFill>
            <a:ln w="28800">
              <a:solidFill>
                <a:srgbClr val="004586"/>
              </a:solidFill>
              <a:round/>
            </a:ln>
          </c:spPr>
          <c:marker>
            <c:symbol val="square"/>
            <c:size val="8"/>
            <c:spPr>
              <a:solidFill>
                <a:srgbClr val="004586"/>
              </a:solidFill>
            </c:spPr>
          </c:marker>
          <c:dLbls>
            <c:numFmt formatCode="General" sourceLinked="1"/>
            <c:txPr>
              <a:bodyPr/>
              <a:lstStyle/>
              <a:p>
                <a:pPr>
                  <a:defRPr b="0" sz="1000" spc="-1" strike="noStrike">
                    <a:latin typeface="Arial"/>
                  </a:defRPr>
                </a:pPr>
              </a:p>
            </c:txPr>
            <c:dLblPos val="r"/>
            <c:showLegendKey val="0"/>
            <c:showVal val="0"/>
            <c:showCatName val="0"/>
            <c:showSerName val="0"/>
            <c:showPercent val="0"/>
            <c:separator>; </c:separator>
            <c:showLeaderLines val="0"/>
          </c:dLbls>
          <c:xVal>
            <c:numRef>
              <c:f>Italien_it!$B$4:$B$11</c:f>
              <c:numCache>
                <c:formatCode>General</c:formatCode>
                <c:ptCount val="8"/>
                <c:pt idx="0">
                  <c:v>2</c:v>
                </c:pt>
                <c:pt idx="1">
                  <c:v>5</c:v>
                </c:pt>
                <c:pt idx="2">
                  <c:v>15</c:v>
                </c:pt>
                <c:pt idx="3">
                  <c:v>50</c:v>
                </c:pt>
                <c:pt idx="4">
                  <c:v>75</c:v>
                </c:pt>
                <c:pt idx="5">
                  <c:v>100</c:v>
                </c:pt>
                <c:pt idx="6">
                  <c:v>120</c:v>
                </c:pt>
                <c:pt idx="7">
                  <c:v>250</c:v>
                </c:pt>
              </c:numCache>
            </c:numRef>
          </c:xVal>
          <c:yVal>
            <c:numRef>
              <c:f>Italien_it!$C$4:$C$11</c:f>
              <c:numCache>
                <c:formatCode>General</c:formatCode>
                <c:ptCount val="8"/>
                <c:pt idx="0">
                  <c:v>720</c:v>
                </c:pt>
                <c:pt idx="1">
                  <c:v>850</c:v>
                </c:pt>
                <c:pt idx="2">
                  <c:v>1283.33333333333</c:v>
                </c:pt>
                <c:pt idx="3">
                  <c:v>2800</c:v>
                </c:pt>
                <c:pt idx="4">
                  <c:v>3490</c:v>
                </c:pt>
                <c:pt idx="5">
                  <c:v>4431.12903225806</c:v>
                </c:pt>
                <c:pt idx="6">
                  <c:v>4946.18279569893</c:v>
                </c:pt>
                <c:pt idx="7">
                  <c:v>8640</c:v>
                </c:pt>
              </c:numCache>
            </c:numRef>
          </c:yVal>
          <c:smooth val="0"/>
        </c:ser>
        <c:axId val="11331915"/>
        <c:axId val="46815334"/>
      </c:scatterChart>
      <c:valAx>
        <c:axId val="11331915"/>
        <c:scaling>
          <c:orientation val="minMax"/>
        </c:scaling>
        <c:delete val="0"/>
        <c:axPos val="b"/>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46815334"/>
        <c:crosses val="autoZero"/>
        <c:crossBetween val="midCat"/>
      </c:valAx>
      <c:valAx>
        <c:axId val="46815334"/>
        <c:scaling>
          <c:orientation val="minMax"/>
        </c:scaling>
        <c:delete val="0"/>
        <c:axPos val="l"/>
        <c:majorGridlines>
          <c:spPr>
            <a:ln>
              <a:solidFill>
                <a:srgbClr val="b3b3b3"/>
              </a:solidFill>
            </a:ln>
          </c:spPr>
        </c:majorGridlines>
        <c:numFmt formatCode="#,##0\ [$€-407];\-#,##0\ [$€-407]" sourceLinked="0"/>
        <c:majorTickMark val="out"/>
        <c:minorTickMark val="none"/>
        <c:tickLblPos val="nextTo"/>
        <c:spPr>
          <a:ln>
            <a:solidFill>
              <a:srgbClr val="b3b3b3"/>
            </a:solidFill>
          </a:ln>
        </c:spPr>
        <c:txPr>
          <a:bodyPr/>
          <a:lstStyle/>
          <a:p>
            <a:pPr>
              <a:defRPr b="0" sz="1000" spc="-1" strike="noStrike">
                <a:latin typeface="Arial"/>
              </a:defRPr>
            </a:pPr>
          </a:p>
        </c:txPr>
        <c:crossAx val="11331915"/>
        <c:crosses val="autoZero"/>
        <c:crossBetween val="midCat"/>
      </c:valAx>
      <c:spPr>
        <a:noFill/>
        <a:ln>
          <a:solidFill>
            <a:srgbClr val="b3b3b3"/>
          </a:solidFill>
        </a:ln>
      </c:spPr>
    </c:plotArea>
    <c:legend>
      <c:layout>
        <c:manualLayout>
          <c:xMode val="edge"/>
          <c:yMode val="edge"/>
          <c:x val="0.581247255160299"/>
          <c:y val="0.529634159902146"/>
          <c:w val="0.105188031841889"/>
          <c:h val="0.0658362989323843"/>
        </c:manualLayout>
      </c:layout>
      <c:spPr>
        <a:noFill/>
        <a:ln>
          <a:noFill/>
        </a:ln>
      </c:spPr>
      <c:txPr>
        <a:bodyPr/>
        <a:lstStyle/>
        <a:p>
          <a:pPr>
            <a:defRPr b="0" sz="1000" spc="-1" strike="noStrike">
              <a:latin typeface="Arial"/>
            </a:defRPr>
          </a:pPr>
        </a:p>
      </c:txPr>
    </c:legend>
    <c:plotVisOnly val="1"/>
    <c:dispBlanksAs val="span"/>
  </c:chart>
  <c:spPr>
    <a:solidFill>
      <a:srgbClr val="ffffff"/>
    </a:solidFill>
    <a:ln>
      <a:noFill/>
    </a:ln>
  </c:spPr>
</c:chartSpace>
</file>

<file path=xl/drawings/_rels/drawing2.xml.rels><?xml version="1.0" encoding="UTF-8"?>
<Relationships xmlns="http://schemas.openxmlformats.org/package/2006/relationships"><Relationship Id="rId1" Type="http://schemas.openxmlformats.org/officeDocument/2006/relationships/chart" Target="../charts/chart1.xml"/>
</Relationships>
</file>

<file path=xl/drawings/_rels/drawing3.xml.rels><?xml version="1.0" encoding="UTF-8"?>
<Relationships xmlns="http://schemas.openxmlformats.org/package/2006/relationships"><Relationship Id="rId1" Type="http://schemas.openxmlformats.org/officeDocument/2006/relationships/chart" Target="../charts/chart2.xml"/>
</Relationships>
</file>

<file path=xl/drawings/_rels/drawing4.xml.rels><?xml version="1.0" encoding="UTF-8"?>
<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22</xdr:col>
      <xdr:colOff>20160</xdr:colOff>
      <xdr:row>2</xdr:row>
      <xdr:rowOff>102240</xdr:rowOff>
    </xdr:from>
    <xdr:to>
      <xdr:col>24</xdr:col>
      <xdr:colOff>555480</xdr:colOff>
      <xdr:row>14</xdr:row>
      <xdr:rowOff>110520</xdr:rowOff>
    </xdr:to>
    <xdr:sp>
      <xdr:nvSpPr>
        <xdr:cNvPr id="0" name="CustomShape 1"/>
        <xdr:cNvSpPr/>
      </xdr:nvSpPr>
      <xdr:spPr>
        <a:xfrm>
          <a:off x="10776960" y="452520"/>
          <a:ext cx="2010960" cy="211140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oAutofit/>
        </a:bodyPr>
        <a:p>
          <a:pPr>
            <a:lnSpc>
              <a:spcPct val="100000"/>
            </a:lnSpc>
          </a:pPr>
          <a:r>
            <a:rPr b="0" lang="de-AT" sz="1000" spc="-1" strike="noStrike">
              <a:solidFill>
                <a:srgbClr val="000000"/>
              </a:solidFill>
              <a:latin typeface="Calibri"/>
            </a:rPr>
            <a:t>Preismodell C:</a:t>
          </a:r>
          <a:endParaRPr b="0" lang="de-AT" sz="1000" spc="-1" strike="noStrike">
            <a:latin typeface="Times New Roman"/>
          </a:endParaRPr>
        </a:p>
        <a:p>
          <a:pPr>
            <a:lnSpc>
              <a:spcPct val="100000"/>
            </a:lnSpc>
          </a:pPr>
          <a:r>
            <a:rPr b="0" lang="de-AT" sz="1000" spc="-1" strike="noStrike">
              <a:solidFill>
                <a:srgbClr val="000000"/>
              </a:solidFill>
              <a:latin typeface="Calibri"/>
            </a:rPr>
            <a:t>Stundensätze wie bei 4.1</a:t>
          </a:r>
          <a:endParaRPr b="0" lang="de-AT" sz="1000" spc="-1" strike="noStrike">
            <a:latin typeface="Times New Roman"/>
          </a:endParaRPr>
        </a:p>
        <a:p>
          <a:pPr>
            <a:lnSpc>
              <a:spcPct val="100000"/>
            </a:lnSpc>
          </a:pPr>
          <a:r>
            <a:rPr b="0" lang="de-AT" sz="1000" spc="-1" strike="noStrike">
              <a:solidFill>
                <a:srgbClr val="000000"/>
              </a:solidFill>
              <a:latin typeface="Calibri"/>
            </a:rPr>
            <a:t>20% mehr Stunden als bei  4.1 bei Vollbilanz.</a:t>
          </a:r>
          <a:endParaRPr b="0" lang="de-AT" sz="1000" spc="-1" strike="noStrike">
            <a:latin typeface="Times New Roman"/>
          </a:endParaRPr>
        </a:p>
        <a:p>
          <a:pPr>
            <a:lnSpc>
              <a:spcPct val="100000"/>
            </a:lnSpc>
          </a:pPr>
          <a:r>
            <a:rPr b="0" lang="de-AT" sz="1000" spc="-1" strike="noStrike">
              <a:solidFill>
                <a:srgbClr val="000000"/>
              </a:solidFill>
              <a:latin typeface="Calibri"/>
            </a:rPr>
            <a:t>30% weniger Stunden bei Bilanz Kompakt.</a:t>
          </a:r>
          <a:br/>
          <a:endParaRPr b="0" lang="de-AT" sz="1000" spc="-1" strike="noStrike">
            <a:latin typeface="Times New Roman"/>
          </a:endParaRPr>
        </a:p>
        <a:p>
          <a:pPr>
            <a:lnSpc>
              <a:spcPct val="100000"/>
            </a:lnSpc>
          </a:pPr>
          <a:r>
            <a:rPr b="0" lang="de-AT" sz="1000" spc="-1" strike="noStrike">
              <a:solidFill>
                <a:srgbClr val="000000"/>
              </a:solidFill>
              <a:latin typeface="Calibri"/>
            </a:rPr>
            <a:t>Fazit:</a:t>
          </a:r>
          <a:br/>
          <a:r>
            <a:rPr b="0" lang="de-AT" sz="1000" spc="-1" strike="noStrike">
              <a:solidFill>
                <a:srgbClr val="000000"/>
              </a:solidFill>
              <a:latin typeface="Calibri"/>
            </a:rPr>
            <a:t>Für Kleine etwas teurer und für Große billiger.</a:t>
          </a:r>
          <a:endParaRPr b="0" lang="de-AT" sz="1000" spc="-1" strike="noStrike">
            <a:latin typeface="Times New Roman"/>
          </a:endParaRPr>
        </a:p>
        <a:p>
          <a:pPr>
            <a:lnSpc>
              <a:spcPct val="100000"/>
            </a:lnSpc>
          </a:pPr>
          <a:r>
            <a:rPr b="0" lang="de-AT" sz="1000" spc="-1" strike="noStrike">
              <a:solidFill>
                <a:srgbClr val="000000"/>
              </a:solidFill>
              <a:latin typeface="Calibri"/>
            </a:rPr>
            <a:t>Gesamtergebnis: € 1005</a:t>
          </a:r>
          <a:endParaRPr b="0" lang="de-AT" sz="10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246600</xdr:colOff>
      <xdr:row>1</xdr:row>
      <xdr:rowOff>13320</xdr:rowOff>
    </xdr:from>
    <xdr:to>
      <xdr:col>13</xdr:col>
      <xdr:colOff>550440</xdr:colOff>
      <xdr:row>19</xdr:row>
      <xdr:rowOff>85680</xdr:rowOff>
    </xdr:to>
    <xdr:graphicFrame>
      <xdr:nvGraphicFramePr>
        <xdr:cNvPr id="1" name=""/>
        <xdr:cNvGraphicFramePr/>
      </xdr:nvGraphicFramePr>
      <xdr:xfrm>
        <a:off x="3799080" y="188280"/>
        <a:ext cx="5746680" cy="32270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126000</xdr:colOff>
      <xdr:row>23</xdr:row>
      <xdr:rowOff>12960</xdr:rowOff>
    </xdr:from>
    <xdr:to>
      <xdr:col>8</xdr:col>
      <xdr:colOff>238320</xdr:colOff>
      <xdr:row>41</xdr:row>
      <xdr:rowOff>90360</xdr:rowOff>
    </xdr:to>
    <xdr:graphicFrame>
      <xdr:nvGraphicFramePr>
        <xdr:cNvPr id="2" name=""/>
        <xdr:cNvGraphicFramePr/>
      </xdr:nvGraphicFramePr>
      <xdr:xfrm>
        <a:off x="126000" y="4342320"/>
        <a:ext cx="6560640" cy="32320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126000</xdr:colOff>
      <xdr:row>22</xdr:row>
      <xdr:rowOff>17280</xdr:rowOff>
    </xdr:from>
    <xdr:to>
      <xdr:col>8</xdr:col>
      <xdr:colOff>318960</xdr:colOff>
      <xdr:row>40</xdr:row>
      <xdr:rowOff>90360</xdr:rowOff>
    </xdr:to>
    <xdr:graphicFrame>
      <xdr:nvGraphicFramePr>
        <xdr:cNvPr id="3" name=""/>
        <xdr:cNvGraphicFramePr/>
      </xdr:nvGraphicFramePr>
      <xdr:xfrm>
        <a:off x="126000" y="4232160"/>
        <a:ext cx="6557400" cy="32277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3:V59"/>
  <sheetViews>
    <sheetView showFormulas="false" showGridLines="true" showRowColHeaders="true" showZeros="true" rightToLeft="false" tabSelected="true" showOutlineSymbols="true" defaultGridColor="true" view="normal" topLeftCell="A1" colorId="64" zoomScale="73" zoomScaleNormal="73" zoomScalePageLayoutView="100" workbookViewId="0">
      <pane xSplit="396" ySplit="0" topLeftCell="A1" activePane="topRight" state="split"/>
      <selection pane="topLeft" activeCell="A1" activeCellId="0" sqref="A1"/>
      <selection pane="topRight" activeCell="A7" activeCellId="0" sqref="A7"/>
    </sheetView>
  </sheetViews>
  <sheetFormatPr defaultColWidth="11.53515625" defaultRowHeight="13.8" zeroHeight="false" outlineLevelRow="0" outlineLevelCol="0"/>
  <cols>
    <col collapsed="false" customWidth="true" hidden="false" outlineLevel="0" max="1" min="1" style="0" width="21.21"/>
    <col collapsed="false" customWidth="true" hidden="false" outlineLevel="0" max="3" min="2" style="0" width="5.09"/>
    <col collapsed="false" customWidth="true" hidden="false" outlineLevel="0" max="4" min="4" style="0" width="13.91"/>
    <col collapsed="false" customWidth="true" hidden="false" outlineLevel="0" max="5" min="5" style="0" width="6.61"/>
    <col collapsed="false" customWidth="true" hidden="false" outlineLevel="0" max="6" min="6" style="0" width="8.11"/>
    <col collapsed="false" customWidth="true" hidden="false" outlineLevel="0" max="7" min="7" style="1" width="6.3"/>
    <col collapsed="false" customWidth="true" hidden="false" outlineLevel="0" max="8" min="8" style="1" width="6.88"/>
    <col collapsed="false" customWidth="true" hidden="false" outlineLevel="0" max="9" min="9" style="1" width="6.3"/>
    <col collapsed="false" customWidth="true" hidden="false" outlineLevel="0" max="10" min="10" style="1" width="6.81"/>
    <col collapsed="false" customWidth="true" hidden="false" outlineLevel="0" max="11" min="11" style="1" width="5.36"/>
    <col collapsed="false" customWidth="true" hidden="false" outlineLevel="0" max="12" min="12" style="0" width="5.36"/>
    <col collapsed="false" customWidth="true" hidden="false" outlineLevel="0" max="13" min="13" style="0" width="6.3"/>
    <col collapsed="false" customWidth="true" hidden="false" outlineLevel="0" max="14" min="14" style="2" width="4.9"/>
    <col collapsed="false" customWidth="true" hidden="false" outlineLevel="0" max="15" min="15" style="2" width="4.96"/>
    <col collapsed="false" customWidth="true" hidden="false" outlineLevel="0" max="16" min="16" style="2" width="5.36"/>
    <col collapsed="false" customWidth="true" hidden="false" outlineLevel="0" max="17" min="17" style="2" width="5.4"/>
    <col collapsed="false" customWidth="true" hidden="false" outlineLevel="0" max="18" min="18" style="0" width="4.71"/>
    <col collapsed="false" customWidth="true" hidden="false" outlineLevel="0" max="19" min="19" style="0" width="5.02"/>
    <col collapsed="false" customWidth="true" hidden="false" outlineLevel="0" max="20" min="20" style="0" width="6.46"/>
    <col collapsed="false" customWidth="true" hidden="false" outlineLevel="0" max="21" min="21" style="0" width="6.3"/>
    <col collapsed="false" customWidth="true" hidden="false" outlineLevel="0" max="22" min="22" style="0" width="5.99"/>
    <col collapsed="false" customWidth="true" hidden="false" outlineLevel="0" max="64" min="23" style="0" width="10.46"/>
  </cols>
  <sheetData>
    <row r="3" customFormat="false" ht="13.8" hidden="false" customHeight="false" outlineLevel="0" collapsed="false">
      <c r="A3" s="3" t="s">
        <v>0</v>
      </c>
      <c r="B3" s="3"/>
      <c r="C3" s="3"/>
      <c r="D3" s="3"/>
      <c r="E3" s="3"/>
      <c r="F3" s="3"/>
      <c r="L3" s="3"/>
      <c r="M3" s="3"/>
    </row>
    <row r="4" customFormat="false" ht="13.8" hidden="false" customHeight="false" outlineLevel="0" collapsed="false">
      <c r="D4" s="4" t="s">
        <v>1</v>
      </c>
      <c r="E4" s="4"/>
      <c r="F4" s="4"/>
      <c r="G4" s="5" t="s">
        <v>2</v>
      </c>
      <c r="H4" s="5"/>
      <c r="I4" s="6" t="s">
        <v>3</v>
      </c>
      <c r="J4" s="7" t="n">
        <v>0.8</v>
      </c>
      <c r="K4" s="8"/>
      <c r="L4" s="4"/>
      <c r="M4" s="4"/>
      <c r="N4" s="5" t="s">
        <v>2</v>
      </c>
      <c r="O4" s="5"/>
      <c r="P4" s="6" t="s">
        <v>3</v>
      </c>
      <c r="R4" s="9" t="s">
        <v>4</v>
      </c>
      <c r="S4" s="9"/>
      <c r="T4" s="9" t="s">
        <v>5</v>
      </c>
      <c r="U4" s="9"/>
      <c r="V4" s="9"/>
    </row>
    <row r="5" customFormat="false" ht="13.8" hidden="false" customHeight="false" outlineLevel="0" collapsed="false">
      <c r="A5" s="0" t="s">
        <v>6</v>
      </c>
      <c r="C5" s="10" t="s">
        <v>7</v>
      </c>
      <c r="D5" s="11" t="s">
        <v>8</v>
      </c>
      <c r="E5" s="11" t="s">
        <v>9</v>
      </c>
      <c r="F5" s="11"/>
      <c r="G5" s="12" t="s">
        <v>8</v>
      </c>
      <c r="H5" s="12" t="s">
        <v>9</v>
      </c>
      <c r="I5" s="13" t="s">
        <v>8</v>
      </c>
      <c r="J5" s="13" t="s">
        <v>9</v>
      </c>
      <c r="K5" s="14"/>
      <c r="L5" s="11" t="s">
        <v>10</v>
      </c>
      <c r="M5" s="11" t="s">
        <v>11</v>
      </c>
      <c r="R5" s="0" t="s">
        <v>12</v>
      </c>
      <c r="T5" s="12" t="s">
        <v>8</v>
      </c>
      <c r="U5" s="12" t="s">
        <v>9</v>
      </c>
      <c r="V5" s="13" t="s">
        <v>9</v>
      </c>
    </row>
    <row r="6" customFormat="false" ht="13.8" hidden="false" customHeight="false" outlineLevel="0" collapsed="false">
      <c r="A6" s="0" t="s">
        <v>13</v>
      </c>
      <c r="C6" s="15" t="s">
        <v>14</v>
      </c>
      <c r="D6" s="16" t="n">
        <v>8</v>
      </c>
      <c r="E6" s="16" t="n">
        <v>12</v>
      </c>
      <c r="F6" s="17"/>
      <c r="G6" s="5" t="e">
        <f aca="false">ROUND(D6*$C6,-1)</f>
        <v>#VALUE!</v>
      </c>
      <c r="H6" s="5" t="e">
        <f aca="false">ROUND(E6*$C6,-1)</f>
        <v>#VALUE!</v>
      </c>
      <c r="I6" s="18" t="e">
        <f aca="false">ROUND(G6*$J$4,-1)</f>
        <v>#VALUE!</v>
      </c>
      <c r="J6" s="18" t="e">
        <f aca="false">ROUND(H6*$J$4,-1)</f>
        <v>#VALUE!</v>
      </c>
      <c r="K6" s="19"/>
      <c r="L6" s="17"/>
      <c r="M6" s="17"/>
    </row>
    <row r="7" customFormat="false" ht="13.8" hidden="false" customHeight="false" outlineLevel="0" collapsed="false">
      <c r="A7" s="0" t="s">
        <v>15</v>
      </c>
      <c r="C7" s="15" t="n">
        <v>80</v>
      </c>
      <c r="D7" s="16" t="n">
        <v>12</v>
      </c>
      <c r="E7" s="16" t="n">
        <v>16</v>
      </c>
      <c r="F7" s="17"/>
      <c r="G7" s="5" t="n">
        <f aca="false">ROUND(D7*$C7,-1)</f>
        <v>960</v>
      </c>
      <c r="H7" s="5" t="n">
        <f aca="false">ROUND(E7*$C7,-1)</f>
        <v>1280</v>
      </c>
      <c r="I7" s="18" t="n">
        <f aca="false">ROUND(G7*$J$4,-1)</f>
        <v>770</v>
      </c>
      <c r="J7" s="18" t="n">
        <f aca="false">ROUND(H7*$J$4,-1)</f>
        <v>1020</v>
      </c>
      <c r="K7" s="19"/>
      <c r="L7" s="17"/>
      <c r="M7" s="17"/>
    </row>
    <row r="8" customFormat="false" ht="13.8" hidden="false" customHeight="false" outlineLevel="0" collapsed="false">
      <c r="A8" s="20" t="s">
        <v>16</v>
      </c>
      <c r="B8" s="20"/>
      <c r="C8" s="15" t="n">
        <v>85</v>
      </c>
      <c r="D8" s="16" t="n">
        <v>15</v>
      </c>
      <c r="E8" s="16" t="n">
        <v>21</v>
      </c>
      <c r="F8" s="17"/>
      <c r="G8" s="5" t="n">
        <f aca="false">ROUND(D8*$C8,-1)</f>
        <v>1280</v>
      </c>
      <c r="H8" s="5" t="n">
        <f aca="false">ROUND(E8*$C8,-1)</f>
        <v>1790</v>
      </c>
      <c r="I8" s="18" t="n">
        <f aca="false">ROUND(G8*$J$4,-1)</f>
        <v>1020</v>
      </c>
      <c r="J8" s="18" t="n">
        <f aca="false">ROUND(H8*$J$4,-1)</f>
        <v>1430</v>
      </c>
      <c r="K8" s="19"/>
      <c r="L8" s="17"/>
      <c r="M8" s="17"/>
    </row>
    <row r="9" customFormat="false" ht="13.8" hidden="false" customHeight="false" outlineLevel="0" collapsed="false">
      <c r="A9" s="0" t="s">
        <v>17</v>
      </c>
      <c r="C9" s="15" t="n">
        <v>100</v>
      </c>
      <c r="D9" s="16" t="n">
        <v>20</v>
      </c>
      <c r="E9" s="16" t="n">
        <v>28</v>
      </c>
      <c r="F9" s="17"/>
      <c r="G9" s="5" t="n">
        <f aca="false">ROUND(D9*$C9,-1)</f>
        <v>2000</v>
      </c>
      <c r="H9" s="5" t="n">
        <f aca="false">ROUND(E9*$C9,-1)</f>
        <v>2800</v>
      </c>
      <c r="I9" s="18" t="n">
        <f aca="false">ROUND(G9*$J$4,-1)</f>
        <v>1600</v>
      </c>
      <c r="J9" s="18" t="n">
        <f aca="false">ROUND(H9*$J$4,-1)</f>
        <v>2240</v>
      </c>
      <c r="K9" s="19"/>
      <c r="L9" s="17"/>
      <c r="M9" s="17"/>
    </row>
    <row r="10" customFormat="false" ht="13.8" hidden="false" customHeight="false" outlineLevel="0" collapsed="false">
      <c r="A10" s="0" t="s">
        <v>18</v>
      </c>
      <c r="C10" s="15" t="n">
        <v>110</v>
      </c>
      <c r="D10" s="16" t="n">
        <v>28</v>
      </c>
      <c r="E10" s="16" t="n">
        <v>38</v>
      </c>
      <c r="F10" s="17" t="s">
        <v>19</v>
      </c>
      <c r="G10" s="5" t="n">
        <f aca="false">ROUND(D10*$C10,-1)</f>
        <v>3080</v>
      </c>
      <c r="H10" s="5" t="n">
        <f aca="false">ROUND(E10*$C10,-1)</f>
        <v>4180</v>
      </c>
      <c r="I10" s="18"/>
      <c r="J10" s="18" t="n">
        <f aca="false">ROUND(H10*$J$4,-1)</f>
        <v>3340</v>
      </c>
      <c r="K10" s="19"/>
      <c r="L10" s="17"/>
      <c r="M10" s="17"/>
      <c r="Q10" s="0"/>
    </row>
    <row r="11" customFormat="false" ht="13.8" hidden="false" customHeight="false" outlineLevel="0" collapsed="false">
      <c r="A11" s="20" t="s">
        <v>20</v>
      </c>
      <c r="B11" s="20"/>
      <c r="C11" s="15" t="n">
        <v>120</v>
      </c>
      <c r="D11" s="21" t="n">
        <v>48</v>
      </c>
      <c r="E11" s="22" t="n">
        <v>58</v>
      </c>
      <c r="F11" s="17" t="s">
        <v>21</v>
      </c>
      <c r="G11" s="23" t="n">
        <f aca="false">N11</f>
        <v>5760</v>
      </c>
      <c r="H11" s="5" t="n">
        <f aca="false">S11+O11</f>
        <v>6960</v>
      </c>
      <c r="I11" s="18"/>
      <c r="J11" s="6" t="n">
        <f aca="false">S11+Q11</f>
        <v>5860</v>
      </c>
      <c r="K11" s="17" t="n">
        <v>46</v>
      </c>
      <c r="L11" s="0" t="n">
        <v>12</v>
      </c>
      <c r="M11" s="0" t="n">
        <f aca="false">L11+K11</f>
        <v>58</v>
      </c>
      <c r="N11" s="5" t="n">
        <f aca="false">ROUND(D11*$C11,-1)</f>
        <v>5760</v>
      </c>
      <c r="O11" s="5" t="n">
        <f aca="false">ROUND(K11*$C11,-1)</f>
        <v>5520</v>
      </c>
      <c r="P11" s="18"/>
      <c r="Q11" s="18" t="n">
        <f aca="false">ROUND(O11*$J$4,-1)</f>
        <v>4420</v>
      </c>
      <c r="R11" s="0" t="n">
        <v>12</v>
      </c>
      <c r="S11" s="0" t="n">
        <f aca="false">R11*C11</f>
        <v>1440</v>
      </c>
      <c r="T11" s="5" t="n">
        <f aca="false">S11+N11</f>
        <v>7200</v>
      </c>
    </row>
    <row r="12" customFormat="false" ht="13.8" hidden="false" customHeight="false" outlineLevel="0" collapsed="false">
      <c r="A12" s="0" t="s">
        <v>22</v>
      </c>
      <c r="C12" s="15" t="n">
        <v>130</v>
      </c>
      <c r="D12" s="24"/>
      <c r="E12" s="4" t="s">
        <v>23</v>
      </c>
      <c r="F12" s="17" t="s">
        <v>21</v>
      </c>
      <c r="G12" s="5"/>
      <c r="H12" s="5" t="s">
        <v>24</v>
      </c>
      <c r="I12" s="18"/>
      <c r="J12" s="18"/>
      <c r="K12" s="17" t="n">
        <v>50</v>
      </c>
      <c r="L12" s="20" t="n">
        <v>14</v>
      </c>
      <c r="M12" s="0" t="n">
        <f aca="false">L12+K12</f>
        <v>64</v>
      </c>
      <c r="N12" s="5" t="n">
        <f aca="false">ROUND(K12*$C12,-1)</f>
        <v>6500</v>
      </c>
      <c r="O12" s="5" t="n">
        <f aca="false">S12+N12</f>
        <v>8320</v>
      </c>
      <c r="P12" s="1"/>
      <c r="Q12" s="1"/>
      <c r="R12" s="20" t="n">
        <v>14</v>
      </c>
      <c r="S12" s="20" t="n">
        <f aca="false">R12*C12</f>
        <v>1820</v>
      </c>
      <c r="T12" s="5"/>
      <c r="V12" s="20"/>
    </row>
    <row r="13" customFormat="false" ht="13.8" hidden="false" customHeight="false" outlineLevel="0" collapsed="false">
      <c r="A13" s="0" t="s">
        <v>25</v>
      </c>
      <c r="C13" s="15" t="n">
        <v>130</v>
      </c>
      <c r="D13" s="4"/>
      <c r="E13" s="4"/>
      <c r="F13" s="4"/>
      <c r="G13" s="5"/>
      <c r="H13" s="5" t="s">
        <v>24</v>
      </c>
      <c r="I13" s="18"/>
      <c r="J13" s="18"/>
      <c r="K13" s="19"/>
      <c r="L13" s="4"/>
      <c r="M13" s="4"/>
      <c r="R13" s="20"/>
      <c r="S13" s="20"/>
      <c r="V13" s="20"/>
    </row>
    <row r="15" customFormat="false" ht="13.8" hidden="false" customHeight="false" outlineLevel="0" collapsed="false">
      <c r="A15" s="0" t="s">
        <v>26</v>
      </c>
    </row>
    <row r="16" customFormat="false" ht="13.8" hidden="false" customHeight="false" outlineLevel="0" collapsed="false">
      <c r="A16" s="0" t="s">
        <v>27</v>
      </c>
    </row>
    <row r="17" customFormat="false" ht="13.8" hidden="false" customHeight="false" outlineLevel="0" collapsed="false">
      <c r="A17" s="0" t="s">
        <v>28</v>
      </c>
    </row>
    <row r="19" customFormat="false" ht="13.8" hidden="false" customHeight="false" outlineLevel="0" collapsed="false">
      <c r="A19" s="25"/>
    </row>
    <row r="21" customFormat="false" ht="13.8" hidden="false" customHeight="false" outlineLevel="0" collapsed="false">
      <c r="A21" s="0" t="s">
        <v>29</v>
      </c>
      <c r="H21" s="26" t="s">
        <v>30</v>
      </c>
      <c r="I21" s="26" t="s">
        <v>31</v>
      </c>
    </row>
    <row r="22" customFormat="false" ht="13.8" hidden="false" customHeight="false" outlineLevel="0" collapsed="false">
      <c r="A22" s="27" t="s">
        <v>32</v>
      </c>
      <c r="B22" s="28" t="n">
        <v>900</v>
      </c>
      <c r="C22" s="29" t="n">
        <v>90</v>
      </c>
      <c r="D22" s="29" t="s">
        <v>33</v>
      </c>
      <c r="E22" s="29" t="n">
        <f aca="false">M11</f>
        <v>58</v>
      </c>
      <c r="F22" s="30" t="n">
        <f aca="false">G22</f>
        <v>5220</v>
      </c>
      <c r="G22" s="31" t="n">
        <f aca="false">E22*C22</f>
        <v>5220</v>
      </c>
      <c r="H22" s="32" t="n">
        <f aca="false">K11</f>
        <v>46</v>
      </c>
      <c r="I22" s="26" t="n">
        <f aca="false">L11</f>
        <v>12</v>
      </c>
    </row>
    <row r="23" customFormat="false" ht="13.8" hidden="false" customHeight="false" outlineLevel="0" collapsed="false">
      <c r="A23" s="27"/>
      <c r="B23" s="29"/>
      <c r="C23" s="29"/>
      <c r="D23" s="29" t="s">
        <v>34</v>
      </c>
      <c r="E23" s="29" t="n">
        <v>8</v>
      </c>
      <c r="F23" s="30" t="n">
        <f aca="false">E23*$C$22</f>
        <v>720</v>
      </c>
      <c r="G23" s="31"/>
      <c r="H23" s="26" t="n">
        <f aca="false">E23</f>
        <v>8</v>
      </c>
      <c r="I23" s="26"/>
    </row>
    <row r="24" customFormat="false" ht="13.8" hidden="false" customHeight="false" outlineLevel="0" collapsed="false">
      <c r="A24" s="29"/>
      <c r="B24" s="29"/>
      <c r="C24" s="29"/>
      <c r="D24" s="29" t="s">
        <v>35</v>
      </c>
      <c r="E24" s="29" t="n">
        <f aca="false">H24+I24</f>
        <v>32</v>
      </c>
      <c r="F24" s="30" t="n">
        <f aca="false">E24*$C$22</f>
        <v>2880</v>
      </c>
      <c r="G24" s="31"/>
      <c r="H24" s="26" t="n">
        <v>16</v>
      </c>
      <c r="I24" s="26" t="n">
        <v>16</v>
      </c>
    </row>
    <row r="25" customFormat="false" ht="13.8" hidden="false" customHeight="false" outlineLevel="0" collapsed="false">
      <c r="A25" s="29" t="s">
        <v>36</v>
      </c>
      <c r="B25" s="29"/>
      <c r="C25" s="29"/>
      <c r="D25" s="29" t="s">
        <v>37</v>
      </c>
      <c r="E25" s="29" t="n">
        <v>8</v>
      </c>
      <c r="F25" s="30" t="n">
        <f aca="false">E25*$C$22</f>
        <v>720</v>
      </c>
      <c r="G25" s="31"/>
      <c r="H25" s="26"/>
      <c r="I25" s="26" t="n">
        <f aca="false">E25</f>
        <v>8</v>
      </c>
    </row>
    <row r="26" customFormat="false" ht="13.8" hidden="false" customHeight="false" outlineLevel="0" collapsed="false">
      <c r="A26" s="29"/>
      <c r="B26" s="29"/>
      <c r="C26" s="29"/>
      <c r="D26" s="29"/>
      <c r="F26" s="30"/>
      <c r="G26" s="31"/>
      <c r="H26" s="26"/>
      <c r="I26" s="26"/>
      <c r="M26" s="0" t="s">
        <v>38</v>
      </c>
    </row>
    <row r="27" customFormat="false" ht="34.4" hidden="false" customHeight="false" outlineLevel="0" collapsed="false">
      <c r="E27" s="29" t="n">
        <f aca="false">SUM(E22:E25)</f>
        <v>106</v>
      </c>
      <c r="F27" s="33" t="n">
        <f aca="false">SUM(F22:F26)</f>
        <v>9540</v>
      </c>
      <c r="H27" s="29" t="n">
        <f aca="false">SUM(H22:H25)</f>
        <v>70</v>
      </c>
      <c r="I27" s="29" t="n">
        <f aca="false">SUM(I22:I25)</f>
        <v>36</v>
      </c>
      <c r="K27" s="26" t="n">
        <f aca="false">E27*C22</f>
        <v>9540</v>
      </c>
      <c r="M27" s="0" t="n">
        <f aca="false">E27*60</f>
        <v>6360</v>
      </c>
      <c r="N27" s="34" t="n">
        <f aca="false">O27-M27</f>
        <v>2226</v>
      </c>
      <c r="O27" s="34" t="n">
        <f aca="false">F27*0.9</f>
        <v>8586</v>
      </c>
    </row>
    <row r="28" customFormat="false" ht="13.8" hidden="false" customHeight="false" outlineLevel="0" collapsed="false">
      <c r="A28" s="0" t="s">
        <v>39</v>
      </c>
    </row>
    <row r="29" customFormat="false" ht="13.8" hidden="false" customHeight="false" outlineLevel="0" collapsed="false">
      <c r="A29" s="0" t="s">
        <v>40</v>
      </c>
    </row>
    <row r="30" customFormat="false" ht="13.8" hidden="false" customHeight="false" outlineLevel="0" collapsed="false">
      <c r="A30" s="20" t="s">
        <v>41</v>
      </c>
    </row>
    <row r="31" customFormat="false" ht="13.8" hidden="false" customHeight="false" outlineLevel="0" collapsed="false">
      <c r="A31" s="20" t="s">
        <v>42</v>
      </c>
    </row>
    <row r="32" customFormat="false" ht="13.8" hidden="false" customHeight="false" outlineLevel="0" collapsed="false">
      <c r="A32" s="20" t="s">
        <v>43</v>
      </c>
    </row>
    <row r="33" customFormat="false" ht="13.8" hidden="false" customHeight="false" outlineLevel="0" collapsed="false">
      <c r="A33" s="20" t="s">
        <v>44</v>
      </c>
    </row>
    <row r="34" customFormat="false" ht="13.8" hidden="false" customHeight="false" outlineLevel="0" collapsed="false">
      <c r="A34" s="0" t="s">
        <v>45</v>
      </c>
    </row>
    <row r="35" customFormat="false" ht="13.8" hidden="false" customHeight="false" outlineLevel="0" collapsed="false">
      <c r="A35" s="0" t="s">
        <v>46</v>
      </c>
    </row>
    <row r="36" customFormat="false" ht="13.8" hidden="false" customHeight="false" outlineLevel="0" collapsed="false">
      <c r="A36" s="0" t="s">
        <v>47</v>
      </c>
    </row>
    <row r="38" customFormat="false" ht="13.8" hidden="false" customHeight="false" outlineLevel="0" collapsed="false">
      <c r="D38" s="0" t="s">
        <v>48</v>
      </c>
      <c r="E38" s="0" t="n">
        <v>90</v>
      </c>
    </row>
    <row r="39" customFormat="false" ht="13.8" hidden="false" customHeight="false" outlineLevel="0" collapsed="false">
      <c r="D39" s="0" t="s">
        <v>49</v>
      </c>
      <c r="E39" s="0" t="n">
        <v>4</v>
      </c>
      <c r="F39" s="0" t="s">
        <v>50</v>
      </c>
    </row>
    <row r="40" customFormat="false" ht="13.8" hidden="false" customHeight="false" outlineLevel="0" collapsed="false">
      <c r="D40" s="0" t="s">
        <v>33</v>
      </c>
      <c r="E40" s="0" t="n">
        <v>32</v>
      </c>
      <c r="F40" s="0" t="s">
        <v>51</v>
      </c>
    </row>
    <row r="41" customFormat="false" ht="13.8" hidden="false" customHeight="false" outlineLevel="0" collapsed="false">
      <c r="D41" s="0" t="s">
        <v>52</v>
      </c>
      <c r="E41" s="0" t="n">
        <f aca="false">E38-E40-E39</f>
        <v>54</v>
      </c>
      <c r="F41" s="0" t="s">
        <v>51</v>
      </c>
    </row>
    <row r="43" customFormat="false" ht="13.8" hidden="false" customHeight="false" outlineLevel="0" collapsed="false">
      <c r="E43" s="0" t="n">
        <v>27</v>
      </c>
    </row>
    <row r="44" customFormat="false" ht="13.8" hidden="false" customHeight="false" outlineLevel="0" collapsed="false">
      <c r="D44" s="0" t="s">
        <v>53</v>
      </c>
    </row>
    <row r="45" customFormat="false" ht="13.8" hidden="false" customHeight="false" outlineLevel="0" collapsed="false">
      <c r="D45" s="0" t="s">
        <v>54</v>
      </c>
    </row>
    <row r="46" customFormat="false" ht="13.8" hidden="false" customHeight="false" outlineLevel="0" collapsed="false">
      <c r="D46" s="0" t="s">
        <v>55</v>
      </c>
    </row>
    <row r="47" customFormat="false" ht="13.8" hidden="false" customHeight="false" outlineLevel="0" collapsed="false">
      <c r="D47" s="0" t="s">
        <v>56</v>
      </c>
    </row>
    <row r="48" customFormat="false" ht="13.8" hidden="false" customHeight="false" outlineLevel="0" collapsed="false">
      <c r="D48" s="0" t="s">
        <v>57</v>
      </c>
    </row>
    <row r="49" customFormat="false" ht="13.8" hidden="false" customHeight="false" outlineLevel="0" collapsed="false">
      <c r="D49" s="0" t="s">
        <v>58</v>
      </c>
    </row>
    <row r="51" customFormat="false" ht="13.8" hidden="false" customHeight="false" outlineLevel="0" collapsed="false">
      <c r="D51" s="0" t="s">
        <v>59</v>
      </c>
      <c r="E51" s="0" t="s">
        <v>60</v>
      </c>
    </row>
    <row r="52" customFormat="false" ht="13.8" hidden="false" customHeight="false" outlineLevel="0" collapsed="false">
      <c r="D52" s="0" t="s">
        <v>50</v>
      </c>
      <c r="E52" s="0" t="s">
        <v>61</v>
      </c>
    </row>
    <row r="56" customFormat="false" ht="13.8" hidden="false" customHeight="false" outlineLevel="0" collapsed="false">
      <c r="A56" s="0" t="s">
        <v>62</v>
      </c>
    </row>
    <row r="57" customFormat="false" ht="13.8" hidden="false" customHeight="false" outlineLevel="0" collapsed="false">
      <c r="A57" s="0" t="s">
        <v>14</v>
      </c>
    </row>
    <row r="58" customFormat="false" ht="13.8" hidden="false" customHeight="false" outlineLevel="0" collapsed="false">
      <c r="A58" s="0" t="s">
        <v>63</v>
      </c>
    </row>
    <row r="59" customFormat="false" ht="13.8" hidden="false" customHeight="false" outlineLevel="0" collapsed="false">
      <c r="A59" s="0" t="s">
        <v>14</v>
      </c>
    </row>
  </sheetData>
  <mergeCells count="2">
    <mergeCell ref="R4:S4"/>
    <mergeCell ref="T4:V4"/>
  </mergeCells>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X22"/>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C18" activeCellId="0" sqref="C18"/>
    </sheetView>
  </sheetViews>
  <sheetFormatPr defaultColWidth="11.53515625" defaultRowHeight="13.8" zeroHeight="false" outlineLevelRow="0" outlineLevelCol="0"/>
  <cols>
    <col collapsed="false" customWidth="true" hidden="false" outlineLevel="0" max="1" min="1" style="0" width="26.32"/>
    <col collapsed="false" customWidth="true" hidden="false" outlineLevel="0" max="2" min="2" style="0" width="5.28"/>
    <col collapsed="false" customWidth="true" hidden="false" outlineLevel="0" max="3" min="3" style="0" width="8.29"/>
    <col collapsed="false" customWidth="true" hidden="false" outlineLevel="0" max="5" min="4" style="0" width="10.46"/>
    <col collapsed="false" customWidth="true" hidden="false" outlineLevel="0" max="6" min="6" style="0" width="5.55"/>
    <col collapsed="false" customWidth="true" hidden="false" outlineLevel="0" max="7" min="7" style="0" width="4.73"/>
    <col collapsed="false" customWidth="true" hidden="false" outlineLevel="0" max="8" min="8" style="0" width="10.46"/>
    <col collapsed="false" customWidth="true" hidden="false" outlineLevel="0" max="9" min="9" style="0" width="4.1"/>
    <col collapsed="false" customWidth="true" hidden="false" outlineLevel="0" max="14" min="10" style="0" width="10.46"/>
    <col collapsed="false" customWidth="true" hidden="false" outlineLevel="0" max="15" min="15" style="0" width="14.62"/>
    <col collapsed="false" customWidth="true" hidden="false" outlineLevel="0" max="16" min="16" style="0" width="4.6"/>
    <col collapsed="false" customWidth="true" hidden="false" outlineLevel="0" max="64" min="17" style="0" width="10.46"/>
  </cols>
  <sheetData>
    <row r="1" customFormat="false" ht="13.8" hidden="false" customHeight="false" outlineLevel="0" collapsed="false">
      <c r="E1" s="0" t="n">
        <v>47</v>
      </c>
      <c r="F1" s="35"/>
    </row>
    <row r="3" customFormat="false" ht="13.8" hidden="false" customHeight="false" outlineLevel="0" collapsed="false">
      <c r="A3" s="0" t="s">
        <v>64</v>
      </c>
    </row>
    <row r="4" customFormat="false" ht="13.8" hidden="false" customHeight="false" outlineLevel="0" collapsed="false">
      <c r="B4" s="0" t="s">
        <v>65</v>
      </c>
      <c r="D4" s="0" t="s">
        <v>66</v>
      </c>
    </row>
    <row r="5" customFormat="false" ht="13.8" hidden="false" customHeight="false" outlineLevel="0" collapsed="false">
      <c r="B5" s="0" t="n">
        <v>2</v>
      </c>
      <c r="D5" s="36" t="n">
        <v>720</v>
      </c>
    </row>
    <row r="6" customFormat="false" ht="13.8" hidden="false" customHeight="false" outlineLevel="0" collapsed="false">
      <c r="B6" s="37" t="n">
        <v>3</v>
      </c>
      <c r="C6" s="37"/>
      <c r="D6" s="38" t="n">
        <f aca="false">D5+(D7-D5)/(B7-B5)*(B6-B5)</f>
        <v>760</v>
      </c>
    </row>
    <row r="7" customFormat="false" ht="13.8" hidden="false" customHeight="false" outlineLevel="0" collapsed="false">
      <c r="B7" s="0" t="n">
        <v>10</v>
      </c>
      <c r="D7" s="36" t="n">
        <v>1040</v>
      </c>
    </row>
    <row r="8" customFormat="false" ht="13.8" hidden="false" customHeight="false" outlineLevel="0" collapsed="false">
      <c r="B8" s="37" t="n">
        <v>11</v>
      </c>
      <c r="C8" s="37"/>
      <c r="D8" s="38" t="n">
        <f aca="false">D7+(D9-D7)/(B9-B7)*(B8-B7)</f>
        <v>1076</v>
      </c>
    </row>
    <row r="9" customFormat="false" ht="13.8" hidden="false" customHeight="false" outlineLevel="0" collapsed="false">
      <c r="B9" s="20" t="n">
        <v>25</v>
      </c>
      <c r="C9" s="20"/>
      <c r="D9" s="36" t="n">
        <v>1580</v>
      </c>
    </row>
    <row r="10" customFormat="false" ht="13.8" hidden="false" customHeight="false" outlineLevel="0" collapsed="false">
      <c r="B10" s="37" t="n">
        <v>30</v>
      </c>
      <c r="C10" s="37"/>
      <c r="D10" s="38" t="n">
        <f aca="false">D9+(D11-D9)/(B11-B9)*(B10-B9)</f>
        <v>1824</v>
      </c>
    </row>
    <row r="11" customFormat="false" ht="13.8" hidden="false" customHeight="false" outlineLevel="0" collapsed="false">
      <c r="B11" s="0" t="n">
        <v>50</v>
      </c>
      <c r="D11" s="36" t="n">
        <v>2800</v>
      </c>
    </row>
    <row r="12" customFormat="false" ht="13.8" hidden="false" customHeight="false" outlineLevel="0" collapsed="false">
      <c r="B12" s="37" t="n">
        <v>51</v>
      </c>
      <c r="C12" s="37"/>
      <c r="D12" s="38" t="n">
        <f aca="false">D11+(D13-D11)/(B13-B11)*(B12-B11)</f>
        <v>2827.6</v>
      </c>
    </row>
    <row r="13" customFormat="false" ht="13.8" hidden="false" customHeight="false" outlineLevel="0" collapsed="false">
      <c r="B13" s="0" t="n">
        <v>100</v>
      </c>
      <c r="D13" s="36" t="n">
        <v>4180</v>
      </c>
    </row>
    <row r="14" customFormat="false" ht="13.8" hidden="false" customHeight="false" outlineLevel="0" collapsed="false">
      <c r="B14" s="37" t="n">
        <v>200</v>
      </c>
      <c r="C14" s="37"/>
      <c r="D14" s="38" t="n">
        <f aca="false">D13+(D15-D13)/(B15-B13)*(B14-B13)</f>
        <v>6033.33333333333</v>
      </c>
    </row>
    <row r="15" customFormat="false" ht="13.8" hidden="false" customHeight="false" outlineLevel="0" collapsed="false">
      <c r="B15" s="20" t="n">
        <v>250</v>
      </c>
      <c r="C15" s="20"/>
      <c r="D15" s="36" t="n">
        <v>6960</v>
      </c>
    </row>
    <row r="17" customFormat="false" ht="13.8" hidden="false" customHeight="false" outlineLevel="0" collapsed="false">
      <c r="W17" s="0" t="s">
        <v>3</v>
      </c>
      <c r="X17" s="0" t="n">
        <v>0.8</v>
      </c>
    </row>
    <row r="18" customFormat="false" ht="13.8" hidden="false" customHeight="false" outlineLevel="0" collapsed="false">
      <c r="W18" s="0" t="s">
        <v>8</v>
      </c>
      <c r="X18" s="0" t="s">
        <v>9</v>
      </c>
    </row>
    <row r="19" customFormat="false" ht="13.8" hidden="false" customHeight="false" outlineLevel="0" collapsed="false">
      <c r="W19" s="0" t="n">
        <v>450</v>
      </c>
      <c r="X19" s="0" t="n">
        <v>670</v>
      </c>
    </row>
    <row r="20" customFormat="false" ht="13.8" hidden="false" customHeight="false" outlineLevel="0" collapsed="false">
      <c r="W20" s="0" t="n">
        <v>770</v>
      </c>
      <c r="X20" s="0" t="n">
        <v>1020</v>
      </c>
    </row>
    <row r="21" customFormat="false" ht="13.8" hidden="false" customHeight="false" outlineLevel="0" collapsed="false">
      <c r="W21" s="0" t="n">
        <v>1020</v>
      </c>
      <c r="X21" s="0" t="n">
        <v>1430</v>
      </c>
    </row>
    <row r="22" customFormat="false" ht="13.8" hidden="false" customHeight="false" outlineLevel="0" collapsed="false">
      <c r="W22" s="0" t="n">
        <v>1600</v>
      </c>
      <c r="X22" s="0" t="n">
        <v>2240</v>
      </c>
    </row>
  </sheetData>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Y22"/>
  <sheetViews>
    <sheetView showFormulas="false" showGridLines="true" showRowColHeaders="true" showZeros="true" rightToLeft="false" tabSelected="false" showOutlineSymbols="true" defaultGridColor="true" view="normal" topLeftCell="A1" colorId="64" zoomScale="73" zoomScaleNormal="73" zoomScalePageLayoutView="100" workbookViewId="0">
      <selection pane="topLeft" activeCell="H20" activeCellId="0" sqref="H20"/>
    </sheetView>
  </sheetViews>
  <sheetFormatPr defaultColWidth="11.53515625" defaultRowHeight="13.8" zeroHeight="false" outlineLevelRow="0" outlineLevelCol="0"/>
  <cols>
    <col collapsed="false" customWidth="true" hidden="false" outlineLevel="0" max="1" min="1" style="0" width="33.56"/>
    <col collapsed="false" customWidth="true" hidden="false" outlineLevel="0" max="2" min="2" style="0" width="5.28"/>
    <col collapsed="false" customWidth="true" hidden="false" outlineLevel="0" max="3" min="3" style="0" width="15"/>
    <col collapsed="false" customWidth="true" hidden="false" outlineLevel="0" max="4" min="4" style="0" width="10.46"/>
    <col collapsed="false" customWidth="true" hidden="false" outlineLevel="0" max="5" min="5" style="0" width="6.99"/>
    <col collapsed="false" customWidth="true" hidden="false" outlineLevel="0" max="6" min="6" style="0" width="6.69"/>
    <col collapsed="false" customWidth="true" hidden="false" outlineLevel="0" max="7" min="7" style="0" width="4.73"/>
    <col collapsed="false" customWidth="true" hidden="false" outlineLevel="0" max="8" min="8" style="0" width="8.67"/>
    <col collapsed="false" customWidth="true" hidden="false" outlineLevel="0" max="9" min="9" style="0" width="5.55"/>
    <col collapsed="false" customWidth="true" hidden="false" outlineLevel="0" max="10" min="10" style="0" width="4.1"/>
    <col collapsed="false" customWidth="true" hidden="false" outlineLevel="0" max="12" min="11" style="0" width="7.22"/>
    <col collapsed="false" customWidth="true" hidden="false" outlineLevel="0" max="13" min="13" style="0" width="10.46"/>
    <col collapsed="false" customWidth="true" hidden="false" outlineLevel="0" max="14" min="14" style="0" width="5.67"/>
    <col collapsed="false" customWidth="true" hidden="false" outlineLevel="0" max="15" min="15" style="0" width="10.46"/>
    <col collapsed="false" customWidth="true" hidden="false" outlineLevel="0" max="16" min="16" style="0" width="14.62"/>
    <col collapsed="false" customWidth="true" hidden="false" outlineLevel="0" max="17" min="17" style="0" width="4.6"/>
    <col collapsed="false" customWidth="true" hidden="false" outlineLevel="0" max="64" min="18" style="0" width="10.46"/>
  </cols>
  <sheetData>
    <row r="1" customFormat="false" ht="13.8" hidden="false" customHeight="false" outlineLevel="0" collapsed="false">
      <c r="X1" s="0" t="n">
        <v>1600</v>
      </c>
      <c r="Y1" s="0" t="n">
        <v>2240</v>
      </c>
    </row>
    <row r="2" customFormat="false" ht="13.8" hidden="false" customHeight="false" outlineLevel="0" collapsed="false">
      <c r="A2" s="0" t="s">
        <v>67</v>
      </c>
      <c r="Y2" s="0" t="n">
        <v>3340</v>
      </c>
    </row>
    <row r="3" customFormat="false" ht="13.8" hidden="false" customHeight="false" outlineLevel="0" collapsed="false">
      <c r="A3" s="0" t="s">
        <v>68</v>
      </c>
      <c r="B3" s="27" t="s">
        <v>32</v>
      </c>
      <c r="C3" s="39" t="s">
        <v>69</v>
      </c>
      <c r="D3" s="27" t="s">
        <v>70</v>
      </c>
      <c r="E3" s="27" t="s">
        <v>71</v>
      </c>
      <c r="F3" s="27" t="s">
        <v>7</v>
      </c>
      <c r="G3" s="27" t="s">
        <v>72</v>
      </c>
      <c r="H3" s="27" t="s">
        <v>73</v>
      </c>
      <c r="I3" s="27" t="s">
        <v>74</v>
      </c>
      <c r="J3" s="0" t="s">
        <v>75</v>
      </c>
      <c r="K3" s="0" t="s">
        <v>76</v>
      </c>
      <c r="L3" s="0" t="s">
        <v>77</v>
      </c>
      <c r="Y3" s="0" t="n">
        <v>5860</v>
      </c>
    </row>
    <row r="4" customFormat="false" ht="16.15" hidden="false" customHeight="false" outlineLevel="0" collapsed="false">
      <c r="A4" s="0" t="s">
        <v>78</v>
      </c>
      <c r="B4" s="27" t="n">
        <v>2</v>
      </c>
      <c r="C4" s="40" t="n">
        <f aca="false">D4+H4</f>
        <v>720</v>
      </c>
      <c r="D4" s="41" t="n">
        <v>720</v>
      </c>
      <c r="E4" s="42" t="n">
        <v>12</v>
      </c>
      <c r="F4" s="41" t="n">
        <f aca="false">D4/E4</f>
        <v>60</v>
      </c>
      <c r="G4" s="27"/>
      <c r="H4" s="27"/>
      <c r="I4" s="43" t="n">
        <v>140</v>
      </c>
      <c r="J4" s="17"/>
      <c r="K4" s="44" t="n">
        <v>500</v>
      </c>
      <c r="L4" s="44" t="n">
        <v>600</v>
      </c>
    </row>
    <row r="5" customFormat="false" ht="16.15" hidden="false" customHeight="false" outlineLevel="0" collapsed="false">
      <c r="A5" s="0" t="s">
        <v>79</v>
      </c>
      <c r="B5" s="45" t="n">
        <v>5</v>
      </c>
      <c r="C5" s="40" t="n">
        <f aca="false">D5+H5</f>
        <v>850</v>
      </c>
      <c r="D5" s="46" t="n">
        <f aca="false">D4+(D7-D4)/(B7-B4)*(B5-B4)</f>
        <v>850</v>
      </c>
      <c r="E5" s="47" t="n">
        <f aca="false">D5/F5</f>
        <v>13.9973439575033</v>
      </c>
      <c r="F5" s="48" t="n">
        <f aca="false">$F$4+($F$11-$F$4)/($B$11-$B$4)*(B5-$B$4)</f>
        <v>60.7258064516129</v>
      </c>
      <c r="G5" s="27"/>
      <c r="H5" s="27"/>
      <c r="I5" s="43" t="n">
        <f aca="false">I4+(I$11-I4)/(B$11-B4)*(B5-B4)</f>
        <v>144.596774193548</v>
      </c>
      <c r="L5" s="49" t="n">
        <f aca="false">L4+(L7-L4)/(B7-B4)*(B5-B4)</f>
        <v>718.75</v>
      </c>
    </row>
    <row r="6" customFormat="false" ht="16.15" hidden="false" customHeight="false" outlineLevel="0" collapsed="false">
      <c r="B6" s="45" t="n">
        <v>49</v>
      </c>
      <c r="C6" s="40" t="n">
        <f aca="false">D6+H6</f>
        <v>2756.66666666667</v>
      </c>
      <c r="D6" s="46" t="n">
        <f aca="false">D5+(D7-D5)/(B7-B5)*(B6-B5)</f>
        <v>2756.66666666667</v>
      </c>
      <c r="E6" s="47" t="n">
        <f aca="false">D6/F6</f>
        <v>38.6244821092279</v>
      </c>
      <c r="F6" s="48" t="n">
        <f aca="false">$F$4+($F$11-$F$4)/($B$11-$B$4)*(B6-$B$4)</f>
        <v>71.3709677419355</v>
      </c>
      <c r="G6" s="27"/>
      <c r="H6" s="27"/>
      <c r="I6" s="43" t="n">
        <f aca="false">I5+(I$11-I5)/(B$11-B5)*(B6-B5)</f>
        <v>212.016129032258</v>
      </c>
      <c r="L6" s="49" t="n">
        <f aca="false">L4+(L7-L4)/(B7-B4)*(B6-B4)</f>
        <v>2460.41666666667</v>
      </c>
    </row>
    <row r="7" customFormat="false" ht="16.15" hidden="false" customHeight="false" outlineLevel="0" collapsed="false">
      <c r="B7" s="27" t="n">
        <v>50</v>
      </c>
      <c r="C7" s="40" t="n">
        <f aca="false">D7+H7</f>
        <v>2800</v>
      </c>
      <c r="D7" s="41" t="n">
        <v>2800</v>
      </c>
      <c r="E7" s="47" t="n">
        <f aca="false">D7/F7</f>
        <v>39.0990990990991</v>
      </c>
      <c r="F7" s="48" t="n">
        <f aca="false">$F$4+($F$11-$F$4)/($B$11-$B$4)*(B7-$B$4)</f>
        <v>71.6129032258065</v>
      </c>
      <c r="G7" s="27"/>
      <c r="H7" s="27"/>
      <c r="I7" s="43" t="n">
        <f aca="false">I6+(I$11-I6)/(B$11-B6)*(B7-B6)</f>
        <v>213.548387096774</v>
      </c>
      <c r="L7" s="44" t="n">
        <v>2500</v>
      </c>
    </row>
    <row r="8" customFormat="false" ht="16.15" hidden="false" customHeight="false" outlineLevel="0" collapsed="false">
      <c r="A8" s="0" t="s">
        <v>80</v>
      </c>
      <c r="B8" s="45" t="n">
        <v>52</v>
      </c>
      <c r="C8" s="40" t="n">
        <f aca="false">D8+H8</f>
        <v>2855.2</v>
      </c>
      <c r="D8" s="46" t="n">
        <f aca="false">D7+(D9-D7)/(B9-B7)*(B8-B7)</f>
        <v>2855.2</v>
      </c>
      <c r="E8" s="47" t="n">
        <f aca="false">D8/F8</f>
        <v>39.6023266219239</v>
      </c>
      <c r="F8" s="48" t="n">
        <f aca="false">$F$4+($F$11-$F$4)/($B$11-$B$4)*(B8-$B$4)</f>
        <v>72.0967741935484</v>
      </c>
      <c r="G8" s="27"/>
      <c r="H8" s="27"/>
      <c r="I8" s="43" t="n">
        <f aca="false">I7+(I$11-I7)/(B$11-B7)*(B8-B7)</f>
        <v>216.612903225806</v>
      </c>
    </row>
    <row r="9" customFormat="false" ht="16.15" hidden="false" customHeight="false" outlineLevel="0" collapsed="false">
      <c r="B9" s="27" t="n">
        <v>100</v>
      </c>
      <c r="C9" s="40" t="n">
        <f aca="false">D9+H9</f>
        <v>4431.12903225806</v>
      </c>
      <c r="D9" s="41" t="n">
        <v>4180</v>
      </c>
      <c r="E9" s="47" t="n">
        <f aca="false">D9/F9</f>
        <v>49.9344894026975</v>
      </c>
      <c r="F9" s="48" t="n">
        <f aca="false">$F$4+($F$11-$F$4)/($B$11-$B$4)*(B9-$B$4)</f>
        <v>83.7096774193548</v>
      </c>
      <c r="G9" s="27" t="n">
        <v>3</v>
      </c>
      <c r="H9" s="41" t="n">
        <f aca="false">G9*F9</f>
        <v>251.129032258065</v>
      </c>
      <c r="I9" s="43" t="n">
        <f aca="false">I8+(I$11-I8)/(B$11-B8)*(B9-B8)</f>
        <v>290.16129032258</v>
      </c>
    </row>
    <row r="10" customFormat="false" ht="16.15" hidden="false" customHeight="false" outlineLevel="0" collapsed="false">
      <c r="A10" s="0" t="s">
        <v>81</v>
      </c>
      <c r="B10" s="45" t="n">
        <v>200</v>
      </c>
      <c r="C10" s="40" t="n">
        <f aca="false">D10+H10</f>
        <v>7148.33333333333</v>
      </c>
      <c r="D10" s="46" t="n">
        <f aca="false">D9+(D11-D9)/(B11-B9)*(B10-B9)</f>
        <v>6033.33333333333</v>
      </c>
      <c r="E10" s="47" t="n">
        <f aca="false">D10/F10</f>
        <v>55.9142999501744</v>
      </c>
      <c r="F10" s="48" t="n">
        <f aca="false">$F$4+($F$11-$F$4)/($B$11-$B$4)*(B10-$B$4)</f>
        <v>107.903225806452</v>
      </c>
      <c r="G10" s="42" t="n">
        <f aca="false">G9+(G11-G9)/(B11-B9)*(B10-B9)</f>
        <v>10.3333333333333</v>
      </c>
      <c r="H10" s="41" t="n">
        <f aca="false">G10*F10</f>
        <v>1115</v>
      </c>
      <c r="I10" s="43" t="n">
        <f aca="false">I9+(I$11-I9)/(B$11-B9)*(B10-B9)</f>
        <v>443.387096774193</v>
      </c>
      <c r="J10" s="17" t="s">
        <v>21</v>
      </c>
    </row>
    <row r="11" customFormat="false" ht="16.15" hidden="false" customHeight="false" outlineLevel="0" collapsed="false">
      <c r="B11" s="27" t="n">
        <v>250</v>
      </c>
      <c r="C11" s="40" t="n">
        <f aca="false">D11+H11</f>
        <v>8640</v>
      </c>
      <c r="D11" s="41" t="n">
        <v>6960</v>
      </c>
      <c r="E11" s="42" t="n">
        <v>58</v>
      </c>
      <c r="F11" s="41" t="n">
        <f aca="false">D11/E11</f>
        <v>120</v>
      </c>
      <c r="G11" s="27" t="n">
        <v>14</v>
      </c>
      <c r="H11" s="41" t="n">
        <f aca="false">G11*F11</f>
        <v>1680</v>
      </c>
      <c r="I11" s="41" t="n">
        <v>520</v>
      </c>
      <c r="J11" s="17" t="s">
        <v>21</v>
      </c>
      <c r="M11" s="0" t="n">
        <f aca="false">E10+G10</f>
        <v>66.2476332835077</v>
      </c>
      <c r="N11" s="0" t="n">
        <v>60</v>
      </c>
      <c r="O11" s="50" t="n">
        <f aca="false">N11*M11</f>
        <v>3974.85799701046</v>
      </c>
    </row>
    <row r="12" customFormat="false" ht="13.8" hidden="false" customHeight="false" outlineLevel="0" collapsed="false">
      <c r="A12" s="0" t="s">
        <v>82</v>
      </c>
      <c r="C12" s="5" t="s">
        <v>24</v>
      </c>
      <c r="J12" s="17" t="s">
        <v>21</v>
      </c>
    </row>
    <row r="13" customFormat="false" ht="13.8" hidden="false" customHeight="false" outlineLevel="0" collapsed="false">
      <c r="A13" s="0" t="s">
        <v>83</v>
      </c>
      <c r="C13" s="5" t="s">
        <v>24</v>
      </c>
      <c r="J13" s="17" t="s">
        <v>21</v>
      </c>
    </row>
    <row r="14" customFormat="false" ht="16.15" hidden="false" customHeight="false" outlineLevel="0" collapsed="false">
      <c r="A14" s="0" t="s">
        <v>84</v>
      </c>
      <c r="B14" s="0" t="n">
        <v>1040</v>
      </c>
      <c r="C14" s="40" t="n">
        <f aca="false">D14+H14</f>
        <v>18200</v>
      </c>
      <c r="D14" s="0" t="n">
        <f aca="false">E14*F14</f>
        <v>9100</v>
      </c>
      <c r="E14" s="0" t="n">
        <v>70</v>
      </c>
      <c r="F14" s="0" t="n">
        <v>130</v>
      </c>
      <c r="G14" s="0" t="n">
        <v>70</v>
      </c>
      <c r="H14" s="0" t="n">
        <f aca="false">G14*F14</f>
        <v>9100</v>
      </c>
      <c r="J14" s="17"/>
    </row>
    <row r="15" customFormat="false" ht="16.15" hidden="false" customHeight="false" outlineLevel="0" collapsed="false">
      <c r="A15" s="0" t="s">
        <v>85</v>
      </c>
      <c r="B15" s="27" t="n">
        <v>5000</v>
      </c>
      <c r="C15" s="40" t="n">
        <f aca="false">D15+H15</f>
        <v>24827.5862068966</v>
      </c>
      <c r="D15" s="41" t="n">
        <v>20000</v>
      </c>
      <c r="E15" s="42" t="n">
        <v>58</v>
      </c>
      <c r="F15" s="41" t="n">
        <f aca="false">D15/E15</f>
        <v>344.827586206897</v>
      </c>
      <c r="G15" s="27" t="n">
        <v>14</v>
      </c>
      <c r="H15" s="41" t="n">
        <f aca="false">G15*F15</f>
        <v>4827.58620689655</v>
      </c>
      <c r="I15" s="41" t="n">
        <v>520</v>
      </c>
    </row>
    <row r="16" customFormat="false" ht="13.8" hidden="false" customHeight="false" outlineLevel="0" collapsed="false">
      <c r="A16" s="0" t="s">
        <v>86</v>
      </c>
    </row>
    <row r="17" customFormat="false" ht="13.8" hidden="false" customHeight="false" outlineLevel="0" collapsed="false">
      <c r="A17" s="0" t="s">
        <v>87</v>
      </c>
    </row>
    <row r="18" customFormat="false" ht="13.8" hidden="false" customHeight="false" outlineLevel="0" collapsed="false">
      <c r="A18" s="0" t="s">
        <v>88</v>
      </c>
    </row>
    <row r="19" customFormat="false" ht="13.8" hidden="false" customHeight="false" outlineLevel="0" collapsed="false">
      <c r="A19" s="0" t="s">
        <v>26</v>
      </c>
    </row>
    <row r="20" customFormat="false" ht="13.8" hidden="false" customHeight="false" outlineLevel="0" collapsed="false">
      <c r="A20" s="0" t="s">
        <v>27</v>
      </c>
    </row>
    <row r="21" customFormat="false" ht="13.8" hidden="false" customHeight="false" outlineLevel="0" collapsed="false">
      <c r="A21" s="0" t="s">
        <v>89</v>
      </c>
    </row>
    <row r="22" customFormat="false" ht="13.8" hidden="false" customHeight="false" outlineLevel="0" collapsed="false">
      <c r="A22" s="0" t="s">
        <v>90</v>
      </c>
    </row>
  </sheetData>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Y21"/>
  <sheetViews>
    <sheetView showFormulas="false" showGridLines="true" showRowColHeaders="true" showZeros="true" rightToLeft="false" tabSelected="false" showOutlineSymbols="true" defaultGridColor="true" view="normal" topLeftCell="A2" colorId="64" zoomScale="73" zoomScaleNormal="73" zoomScalePageLayoutView="100" workbookViewId="0">
      <selection pane="topLeft" activeCell="B10" activeCellId="0" sqref="B10"/>
    </sheetView>
  </sheetViews>
  <sheetFormatPr defaultColWidth="11.53515625" defaultRowHeight="13.8" zeroHeight="false" outlineLevelRow="0" outlineLevelCol="0"/>
  <cols>
    <col collapsed="false" customWidth="true" hidden="false" outlineLevel="0" max="1" min="1" style="0" width="33.56"/>
    <col collapsed="false" customWidth="true" hidden="false" outlineLevel="0" max="2" min="2" style="0" width="5.28"/>
    <col collapsed="false" customWidth="true" hidden="false" outlineLevel="0" max="3" min="3" style="0" width="15"/>
    <col collapsed="false" customWidth="true" hidden="false" outlineLevel="0" max="4" min="4" style="0" width="10.46"/>
    <col collapsed="false" customWidth="true" hidden="false" outlineLevel="0" max="5" min="5" style="0" width="6.95"/>
    <col collapsed="false" customWidth="true" hidden="false" outlineLevel="0" max="6" min="6" style="0" width="5.55"/>
    <col collapsed="false" customWidth="true" hidden="false" outlineLevel="0" max="7" min="7" style="0" width="4.73"/>
    <col collapsed="false" customWidth="true" hidden="false" outlineLevel="0" max="8" min="8" style="0" width="8.67"/>
    <col collapsed="false" customWidth="true" hidden="false" outlineLevel="0" max="9" min="9" style="0" width="5.55"/>
    <col collapsed="false" customWidth="true" hidden="false" outlineLevel="0" max="10" min="10" style="0" width="4.1"/>
    <col collapsed="false" customWidth="true" hidden="false" outlineLevel="0" max="12" min="11" style="0" width="7.22"/>
    <col collapsed="false" customWidth="true" hidden="false" outlineLevel="0" max="15" min="13" style="0" width="10.46"/>
    <col collapsed="false" customWidth="true" hidden="false" outlineLevel="0" max="16" min="16" style="0" width="14.62"/>
    <col collapsed="false" customWidth="true" hidden="false" outlineLevel="0" max="17" min="17" style="0" width="4.6"/>
    <col collapsed="false" customWidth="true" hidden="false" outlineLevel="0" max="64" min="18" style="0" width="10.46"/>
  </cols>
  <sheetData>
    <row r="1" customFormat="false" ht="13.8" hidden="false" customHeight="false" outlineLevel="0" collapsed="false">
      <c r="X1" s="0" t="n">
        <v>1600</v>
      </c>
      <c r="Y1" s="0" t="n">
        <v>2240</v>
      </c>
    </row>
    <row r="2" customFormat="false" ht="13.8" hidden="false" customHeight="false" outlineLevel="0" collapsed="false">
      <c r="A2" s="0" t="s">
        <v>91</v>
      </c>
      <c r="Y2" s="0" t="n">
        <v>3340</v>
      </c>
    </row>
    <row r="3" customFormat="false" ht="23.3" hidden="false" customHeight="false" outlineLevel="0" collapsed="false">
      <c r="A3" s="0" t="s">
        <v>92</v>
      </c>
      <c r="B3" s="27" t="s">
        <v>32</v>
      </c>
      <c r="C3" s="51" t="s">
        <v>93</v>
      </c>
      <c r="D3" s="27" t="s">
        <v>70</v>
      </c>
      <c r="E3" s="27" t="s">
        <v>71</v>
      </c>
      <c r="F3" s="27" t="s">
        <v>7</v>
      </c>
      <c r="G3" s="27" t="s">
        <v>72</v>
      </c>
      <c r="H3" s="27" t="s">
        <v>73</v>
      </c>
      <c r="I3" s="27" t="s">
        <v>94</v>
      </c>
      <c r="J3" s="0" t="s">
        <v>75</v>
      </c>
      <c r="K3" s="0" t="s">
        <v>76</v>
      </c>
      <c r="L3" s="0" t="s">
        <v>77</v>
      </c>
      <c r="Y3" s="0" t="n">
        <v>5860</v>
      </c>
    </row>
    <row r="4" customFormat="false" ht="16.15" hidden="false" customHeight="false" outlineLevel="0" collapsed="false">
      <c r="A4" s="0" t="s">
        <v>95</v>
      </c>
      <c r="B4" s="27" t="n">
        <v>2</v>
      </c>
      <c r="C4" s="40" t="n">
        <f aca="false">D4+H4</f>
        <v>720</v>
      </c>
      <c r="D4" s="41" t="n">
        <v>720</v>
      </c>
      <c r="E4" s="42" t="n">
        <v>12</v>
      </c>
      <c r="F4" s="41" t="n">
        <f aca="false">D4/E4</f>
        <v>60</v>
      </c>
      <c r="G4" s="27"/>
      <c r="H4" s="27"/>
      <c r="I4" s="43" t="n">
        <v>140</v>
      </c>
      <c r="J4" s="17"/>
      <c r="K4" s="44" t="n">
        <v>500</v>
      </c>
      <c r="L4" s="44" t="n">
        <v>600</v>
      </c>
    </row>
    <row r="5" customFormat="false" ht="16.15" hidden="false" customHeight="false" outlineLevel="0" collapsed="false">
      <c r="A5" s="0" t="s">
        <v>96</v>
      </c>
      <c r="B5" s="45" t="n">
        <v>5</v>
      </c>
      <c r="C5" s="40" t="n">
        <f aca="false">D5+H5</f>
        <v>850</v>
      </c>
      <c r="D5" s="46" t="n">
        <f aca="false">D4+(D7-D4)/(B7-B4)*(B5-B4)</f>
        <v>850</v>
      </c>
      <c r="E5" s="47" t="n">
        <f aca="false">D5/F5</f>
        <v>13.9973439575033</v>
      </c>
      <c r="F5" s="48" t="n">
        <f aca="false">$F$4+($F$11-$F$4)/($B$11-$B$4)*(B5-$B$4)</f>
        <v>60.7258064516129</v>
      </c>
      <c r="G5" s="27"/>
      <c r="H5" s="27"/>
      <c r="I5" s="43" t="n">
        <f aca="false">I4+(I$11-I4)/(B$11-B4)*(B5-B4)</f>
        <v>144.596774193548</v>
      </c>
      <c r="L5" s="49" t="n">
        <f aca="false">L4+(L7-L4)/(B7-B4)*(B5-B4)</f>
        <v>718.75</v>
      </c>
    </row>
    <row r="6" customFormat="false" ht="16.15" hidden="false" customHeight="false" outlineLevel="0" collapsed="false">
      <c r="B6" s="45" t="n">
        <v>15</v>
      </c>
      <c r="C6" s="40" t="n">
        <f aca="false">D6+H6</f>
        <v>1283.33333333333</v>
      </c>
      <c r="D6" s="46" t="n">
        <f aca="false">D5+(D7-D5)/(B7-B5)*(B6-B5)</f>
        <v>1283.33333333333</v>
      </c>
      <c r="E6" s="47" t="n">
        <f aca="false">D6/F6</f>
        <v>20.3235419327373</v>
      </c>
      <c r="F6" s="48" t="n">
        <f aca="false">$F$4+($F$11-$F$4)/($B$11-$B$4)*(B6-$B$4)</f>
        <v>63.1451612903226</v>
      </c>
      <c r="G6" s="27"/>
      <c r="H6" s="27"/>
      <c r="I6" s="43" t="n">
        <f aca="false">I5+(I$11-I5)/(B$11-B5)*(B6-B5)</f>
        <v>159.919354838709</v>
      </c>
      <c r="L6" s="49" t="n">
        <f aca="false">L4+(L7-L4)/(B7-B4)*(B6-B4)</f>
        <v>1114.58333333333</v>
      </c>
    </row>
    <row r="7" customFormat="false" ht="16.15" hidden="false" customHeight="false" outlineLevel="0" collapsed="false">
      <c r="B7" s="27" t="n">
        <v>50</v>
      </c>
      <c r="C7" s="40" t="n">
        <f aca="false">D7+H7</f>
        <v>2800</v>
      </c>
      <c r="D7" s="41" t="n">
        <v>2800</v>
      </c>
      <c r="E7" s="47" t="n">
        <f aca="false">D7/F7</f>
        <v>39.0990990990991</v>
      </c>
      <c r="F7" s="48" t="n">
        <f aca="false">$F$4+($F$11-$F$4)/($B$11-$B$4)*(B7-$B$4)</f>
        <v>71.6129032258065</v>
      </c>
      <c r="G7" s="27"/>
      <c r="H7" s="27"/>
      <c r="I7" s="43" t="n">
        <f aca="false">I6+(I$11-I6)/(B$11-B6)*(B7-B6)</f>
        <v>213.548387096774</v>
      </c>
      <c r="L7" s="44" t="n">
        <v>2500</v>
      </c>
    </row>
    <row r="8" customFormat="false" ht="16.15" hidden="false" customHeight="false" outlineLevel="0" collapsed="false">
      <c r="A8" s="0" t="s">
        <v>97</v>
      </c>
      <c r="B8" s="45" t="n">
        <v>75</v>
      </c>
      <c r="C8" s="40" t="n">
        <f aca="false">D8+H8</f>
        <v>3490</v>
      </c>
      <c r="D8" s="46" t="n">
        <f aca="false">D7+(D9-D7)/(B9-B7)*(B8-B7)</f>
        <v>3490</v>
      </c>
      <c r="E8" s="47" t="n">
        <f aca="false">D8/F8</f>
        <v>44.938733125649</v>
      </c>
      <c r="F8" s="48" t="n">
        <f aca="false">$F$4+($F$11-$F$4)/($B$11-$B$4)*(B8-$B$4)</f>
        <v>77.6612903225806</v>
      </c>
      <c r="G8" s="27"/>
      <c r="H8" s="27"/>
      <c r="I8" s="43" t="n">
        <f aca="false">I7+(I$11-I7)/(B$11-B7)*(B8-B7)</f>
        <v>251.854838709677</v>
      </c>
    </row>
    <row r="9" customFormat="false" ht="16.15" hidden="false" customHeight="false" outlineLevel="0" collapsed="false">
      <c r="B9" s="27" t="n">
        <v>100</v>
      </c>
      <c r="C9" s="40" t="n">
        <f aca="false">D9+H9</f>
        <v>4431.12903225806</v>
      </c>
      <c r="D9" s="41" t="n">
        <v>4180</v>
      </c>
      <c r="E9" s="47" t="n">
        <f aca="false">D9/F9</f>
        <v>49.9344894026975</v>
      </c>
      <c r="F9" s="48" t="n">
        <f aca="false">$F$4+($F$11-$F$4)/($B$11-$B$4)*(B9-$B$4)</f>
        <v>83.7096774193548</v>
      </c>
      <c r="G9" s="27" t="n">
        <v>3</v>
      </c>
      <c r="H9" s="41" t="n">
        <f aca="false">G9*F9</f>
        <v>251.129032258065</v>
      </c>
      <c r="I9" s="43" t="n">
        <f aca="false">I8+(I$11-I8)/(B$11-B8)*(B9-B8)</f>
        <v>290.16129032258</v>
      </c>
    </row>
    <row r="10" customFormat="false" ht="16.15" hidden="false" customHeight="false" outlineLevel="0" collapsed="false">
      <c r="A10" s="0" t="s">
        <v>98</v>
      </c>
      <c r="B10" s="45" t="n">
        <v>120</v>
      </c>
      <c r="C10" s="40" t="n">
        <f aca="false">D10+H10</f>
        <v>4946.18279569893</v>
      </c>
      <c r="D10" s="46" t="n">
        <f aca="false">D9+(D11-D9)/(B11-B9)*(B10-B9)</f>
        <v>4550.66666666667</v>
      </c>
      <c r="E10" s="47" t="n">
        <f aca="false">D10/F10</f>
        <v>51.3918639951427</v>
      </c>
      <c r="F10" s="48" t="n">
        <f aca="false">$F$4+($F$11-$F$4)/($B$11-$B$4)*(B10-$B$4)</f>
        <v>88.5483870967742</v>
      </c>
      <c r="G10" s="42" t="n">
        <f aca="false">G9+(G11-G9)/(B11-B9)*(B10-B9)</f>
        <v>4.46666666666667</v>
      </c>
      <c r="H10" s="41" t="n">
        <f aca="false">G10*F10</f>
        <v>395.516129032258</v>
      </c>
      <c r="I10" s="43" t="n">
        <f aca="false">I9+(I$11-I9)/(B$11-B9)*(B10-B9)</f>
        <v>320.806451612903</v>
      </c>
      <c r="J10" s="17" t="s">
        <v>21</v>
      </c>
    </row>
    <row r="11" customFormat="false" ht="16.15" hidden="false" customHeight="false" outlineLevel="0" collapsed="false">
      <c r="B11" s="27" t="n">
        <v>250</v>
      </c>
      <c r="C11" s="40" t="n">
        <f aca="false">D11+H11</f>
        <v>8640</v>
      </c>
      <c r="D11" s="41" t="n">
        <v>6960</v>
      </c>
      <c r="E11" s="42" t="n">
        <v>58</v>
      </c>
      <c r="F11" s="41" t="n">
        <f aca="false">D11/E11</f>
        <v>120</v>
      </c>
      <c r="G11" s="27" t="n">
        <v>14</v>
      </c>
      <c r="H11" s="41" t="n">
        <f aca="false">G11*F11</f>
        <v>1680</v>
      </c>
      <c r="I11" s="41" t="n">
        <v>520</v>
      </c>
      <c r="J11" s="17" t="s">
        <v>21</v>
      </c>
    </row>
    <row r="12" customFormat="false" ht="13.8" hidden="false" customHeight="false" outlineLevel="0" collapsed="false">
      <c r="A12" s="0" t="s">
        <v>82</v>
      </c>
      <c r="C12" s="5" t="s">
        <v>24</v>
      </c>
      <c r="J12" s="17" t="s">
        <v>21</v>
      </c>
    </row>
    <row r="13" customFormat="false" ht="13.8" hidden="false" customHeight="false" outlineLevel="0" collapsed="false">
      <c r="A13" s="0" t="s">
        <v>83</v>
      </c>
      <c r="C13" s="5" t="s">
        <v>24</v>
      </c>
      <c r="J13" s="17" t="s">
        <v>21</v>
      </c>
    </row>
    <row r="15" customFormat="false" ht="13.8" hidden="false" customHeight="false" outlineLevel="0" collapsed="false">
      <c r="A15" s="0" t="s">
        <v>99</v>
      </c>
    </row>
    <row r="16" customFormat="false" ht="13.8" hidden="false" customHeight="false" outlineLevel="0" collapsed="false">
      <c r="A16" s="0" t="s">
        <v>100</v>
      </c>
    </row>
    <row r="17" customFormat="false" ht="13.8" hidden="false" customHeight="false" outlineLevel="0" collapsed="false">
      <c r="A17" s="0" t="s">
        <v>101</v>
      </c>
    </row>
    <row r="18" customFormat="false" ht="13.8" hidden="false" customHeight="false" outlineLevel="0" collapsed="false">
      <c r="A18" s="0" t="s">
        <v>102</v>
      </c>
    </row>
    <row r="19" customFormat="false" ht="13.8" hidden="false" customHeight="false" outlineLevel="0" collapsed="false">
      <c r="A19" s="0" t="s">
        <v>103</v>
      </c>
    </row>
    <row r="20" customFormat="false" ht="13.8" hidden="false" customHeight="false" outlineLevel="0" collapsed="false">
      <c r="A20" s="0" t="s">
        <v>104</v>
      </c>
    </row>
    <row r="21" customFormat="false" ht="13.8" hidden="false" customHeight="false" outlineLevel="0" collapsed="false">
      <c r="A21" s="0" t="s">
        <v>105</v>
      </c>
    </row>
  </sheetData>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355</TotalTime>
  <Application>LibreOffice/6.3.1.2$MacOSX_X86_64 LibreOffice_project/b79626edf0065ac373bd1df5c28bd630b4424273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2017-09-05T10:26:03Z</dcterms:created>
  <dc:creator>Angela</dc:creator>
  <dc:description/>
  <dc:language>it-IT</dc:language>
  <cp:lastModifiedBy/>
  <cp:lastPrinted>2017-09-05T11:22:13Z</cp:lastPrinted>
  <dcterms:modified xsi:type="dcterms:W3CDTF">2020-02-17T16:46:01Z</dcterms:modified>
  <cp:revision>39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