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drawing5.xml" ContentType="application/vnd.openxmlformats-officedocument.drawing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CH Angebot" sheetId="1" state="visible" r:id="rId2"/>
    <sheet name="Besuch-voll" sheetId="2" state="visible" r:id="rId3"/>
    <sheet name="Desk-voll" sheetId="3" state="visible" r:id="rId4"/>
    <sheet name="Besuch-kompakt" sheetId="4" state="visible" r:id="rId5"/>
    <sheet name="Desk-kompakt" sheetId="5" state="visible" r:id="rId6"/>
    <sheet name="Italien_it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11" authorId="0">
      <text>
        <r>
          <rPr>
            <sz val="11"/>
            <color rgb="FF000000"/>
            <rFont val="Calibri"/>
            <family val="2"/>
            <charset val="1"/>
          </rPr>
          <t xml:space="preserve">Ohne ZA!</t>
        </r>
      </text>
    </comment>
  </commentList>
</comments>
</file>

<file path=xl/sharedStrings.xml><?xml version="1.0" encoding="utf-8"?>
<sst xmlns="http://schemas.openxmlformats.org/spreadsheetml/2006/main" count="316" uniqueCount="93">
  <si>
    <t xml:space="preserve">laut Webseite</t>
  </si>
  <si>
    <t xml:space="preserve">Stunden</t>
  </si>
  <si>
    <t xml:space="preserve">Fixpreis Vollbilanz</t>
  </si>
  <si>
    <t xml:space="preserve">Fixpreis Bilanz kompakt</t>
  </si>
  <si>
    <t xml:space="preserve">Zweit-Au*</t>
  </si>
  <si>
    <t xml:space="preserve">∑ inkl.Zweitauditor*in</t>
  </si>
  <si>
    <t xml:space="preserve">Kategorie</t>
  </si>
  <si>
    <t xml:space="preserve">€/h</t>
  </si>
  <si>
    <t xml:space="preserve">Desk</t>
  </si>
  <si>
    <t xml:space="preserve">Besuch</t>
  </si>
  <si>
    <t xml:space="preserve">2.A h</t>
  </si>
  <si>
    <t xml:space="preserve">∑h</t>
  </si>
  <si>
    <t xml:space="preserve">h</t>
  </si>
  <si>
    <t xml:space="preserve">1: 1-2 FTE</t>
  </si>
  <si>
    <t xml:space="preserve">2: 3-10 FTE</t>
  </si>
  <si>
    <t xml:space="preserve">3: 11-25 FTE</t>
  </si>
  <si>
    <t xml:space="preserve">4: 26-50 FTE</t>
  </si>
  <si>
    <t xml:space="preserve">5: 51-100 FTE</t>
  </si>
  <si>
    <t xml:space="preserve">*A</t>
  </si>
  <si>
    <r>
      <rPr>
        <sz val="11"/>
        <color rgb="FF000000"/>
        <rFont val="Calibri"/>
        <family val="2"/>
        <charset val="1"/>
      </rPr>
      <t xml:space="preserve">6: 101-250 FTE </t>
    </r>
    <r>
      <rPr>
        <sz val="11"/>
        <color rgb="FFC9211E"/>
        <rFont val="Calibri"/>
        <family val="2"/>
        <charset val="1"/>
      </rPr>
      <t xml:space="preserve">*)</t>
    </r>
  </si>
  <si>
    <t xml:space="preserve">2A</t>
  </si>
  <si>
    <t xml:space="preserve">7: &gt;251 FTE</t>
  </si>
  <si>
    <t xml:space="preserve">&gt;64</t>
  </si>
  <si>
    <t xml:space="preserve">IA.</t>
  </si>
  <si>
    <t xml:space="preserve">8: &gt;500 FTE</t>
  </si>
  <si>
    <t xml:space="preserve">IA. ...Individualangebot</t>
  </si>
  <si>
    <t xml:space="preserve">2A… mit Zweitauditor</t>
  </si>
  <si>
    <t xml:space="preserve">Transparente Kommunikation des internen Stundensatzes</t>
  </si>
  <si>
    <t xml:space="preserve">Stadtwerke-Marburg</t>
  </si>
  <si>
    <t xml:space="preserve">1a</t>
  </si>
  <si>
    <t xml:space="preserve">2a</t>
  </si>
  <si>
    <t xml:space="preserve">FTE</t>
  </si>
  <si>
    <t xml:space="preserve">laut interpol.Tab.</t>
  </si>
  <si>
    <t xml:space="preserve">Mitarbeiter</t>
  </si>
  <si>
    <t xml:space="preserve">Zusatz Komplexität Geschäftsbereiche/Aktivitäten</t>
  </si>
  <si>
    <t xml:space="preserve">Zweitauditor</t>
  </si>
  <si>
    <t xml:space="preserve">+Desk (2A)</t>
  </si>
  <si>
    <t xml:space="preserve">Summe</t>
  </si>
  <si>
    <t xml:space="preserve">Bäderbetrieb der Stadtwerke München</t>
  </si>
  <si>
    <t xml:space="preserve">zum Vergleich</t>
  </si>
  <si>
    <t xml:space="preserve">Zentrale gemeinsam besuchen, 1 spricht, 1 schreibt</t>
  </si>
  <si>
    <t xml:space="preserve">Am 2. Tag die weiteren Standorte</t>
  </si>
  <si>
    <t xml:space="preserve">wenn der Preis von den Vorstellungen abweicht, können wir das Verständnis der Komplexität, welches ich aus der Internetseite geholt habe, gemeinsam überdenken</t>
  </si>
  <si>
    <t xml:space="preserve">DACH interpoliert</t>
  </si>
  <si>
    <t xml:space="preserve">Kategorie FTE</t>
  </si>
  <si>
    <t xml:space="preserve">h Audit</t>
  </si>
  <si>
    <t xml:space="preserve">€ 1.Auditor</t>
  </si>
  <si>
    <t xml:space="preserve">h 2A</t>
  </si>
  <si>
    <t xml:space="preserve">2.Auditor</t>
  </si>
  <si>
    <t xml:space="preserve">GP</t>
  </si>
  <si>
    <t xml:space="preserve">*)</t>
  </si>
  <si>
    <t xml:space="preserve">D-Audit</t>
  </si>
  <si>
    <t xml:space="preserve">G-Audit</t>
  </si>
  <si>
    <t xml:space="preserve">Besuch Vollbilanz</t>
  </si>
  <si>
    <t xml:space="preserve">1: 1-2 FTE, fix</t>
  </si>
  <si>
    <t xml:space="preserve"> interpoliert</t>
  </si>
  <si>
    <t xml:space="preserve">2: 10 FTE;  fix</t>
  </si>
  <si>
    <t xml:space="preserve">3: 25 FTE;  fix</t>
  </si>
  <si>
    <t xml:space="preserve">4: 50 FTE;  fix</t>
  </si>
  <si>
    <t xml:space="preserve">5: 100 FTE;  fix</t>
  </si>
  <si>
    <t xml:space="preserve">interpoliert, mit 2-Auditor*in</t>
  </si>
  <si>
    <t xml:space="preserve">6: 250 FTE;  fix</t>
  </si>
  <si>
    <t xml:space="preserve">7: 500 FTE;  fix</t>
  </si>
  <si>
    <t xml:space="preserve">7: 500 FTE</t>
  </si>
  <si>
    <t xml:space="preserve">8: 1000 FTE;  fix</t>
  </si>
  <si>
    <t xml:space="preserve">8: 1000 FTE</t>
  </si>
  <si>
    <t xml:space="preserve">Anmerkungen *)</t>
  </si>
  <si>
    <t xml:space="preserve">FTE… Vollzeitäquivalent Mitarbeiter</t>
  </si>
  <si>
    <t xml:space="preserve">D-Audit… Deskaudit möglich</t>
  </si>
  <si>
    <t xml:space="preserve">G-Audit … Gruppenaudit</t>
  </si>
  <si>
    <t xml:space="preserve">GP… Good-Practice-Bericht</t>
  </si>
  <si>
    <t xml:space="preserve">Desk Vollbilanz</t>
  </si>
  <si>
    <t xml:space="preserve">Fixpreis</t>
  </si>
  <si>
    <t xml:space="preserve">Besuch Kompakt-bilanz</t>
  </si>
  <si>
    <t xml:space="preserve">Vollbilanz</t>
  </si>
  <si>
    <t xml:space="preserve">Desk Kompakt-bilanz</t>
  </si>
  <si>
    <t xml:space="preserve">Italia</t>
  </si>
  <si>
    <t xml:space="preserve">Categorie FTE</t>
  </si>
  <si>
    <t xml:space="preserve">∑ € audit con sopralluogo</t>
  </si>
  <si>
    <t xml:space="preserve">totale</t>
  </si>
  <si>
    <t xml:space="preserve">1: 1-2 FTE, fisso</t>
  </si>
  <si>
    <t xml:space="preserve">2:&gt;=3 FTE;  interpolato</t>
  </si>
  <si>
    <t xml:space="preserve">3: interpolato</t>
  </si>
  <si>
    <t xml:space="preserve">4: interpolato, con 2-Auditor</t>
  </si>
  <si>
    <t xml:space="preserve">5: &gt;251 FTE</t>
  </si>
  <si>
    <t xml:space="preserve">6: &gt;500 FTE</t>
  </si>
  <si>
    <t xml:space="preserve">Note *)</t>
  </si>
  <si>
    <t xml:space="preserve">FTE… equivalente a tempo pieno collaboratori (dipendenti, titolari ed altri collaboratori)</t>
  </si>
  <si>
    <t xml:space="preserve">D-Audit… Deskaudit possibile</t>
  </si>
  <si>
    <t xml:space="preserve">IA. ...preventivo Individuale</t>
  </si>
  <si>
    <t xml:space="preserve">2A… con secondo auditor</t>
  </si>
  <si>
    <t xml:space="preserve">G-Audit … audit di gruppo</t>
  </si>
  <si>
    <t xml:space="preserve">GP… rapporto di Good-Practice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</si>
</sst>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%"/>
    <numFmt numFmtId="166" formatCode="0"/>
    <numFmt numFmtId="167" formatCode="#,##0.0"/>
    <numFmt numFmtId="168" formatCode="General"/>
    <numFmt numFmtId="169" formatCode="#,##0\ [$€-407];\-#,##0\ [$€-407]"/>
    <numFmt numFmtId="170" formatCode="#,##0.0\ [$h-407];\-#,##0.0\ [$h-407]"/>
    <numFmt numFmtId="171" formatCode="[$€-C07]\ #,##0;\-[$€-C07]\ #,##0"/>
    <numFmt numFmtId="172" formatCode="0\ %"/>
  </numFmts>
  <fonts count="2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name val="Calibri"/>
      <family val="2"/>
      <charset val="1"/>
    </font>
    <font>
      <sz val="11"/>
      <color rgb="FFFF8000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sz val="11"/>
      <color rgb="FF826AAF"/>
      <name val="Calibri"/>
      <family val="2"/>
      <charset val="1"/>
    </font>
    <font>
      <sz val="11"/>
      <color rgb="FF009598"/>
      <name val="Calibri"/>
      <family val="2"/>
      <charset val="1"/>
    </font>
    <font>
      <sz val="11"/>
      <color rgb="FF8F187C"/>
      <name val="Calibri"/>
      <family val="2"/>
      <charset val="1"/>
    </font>
    <font>
      <sz val="11"/>
      <color rgb="FF3465A4"/>
      <name val="Calibri"/>
      <family val="2"/>
      <charset val="1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9211E"/>
      </patternFill>
    </fill>
    <fill>
      <patternFill patternType="solid">
        <fgColor rgb="FFCCFFCC"/>
        <bgColor rgb="FFE0EFD4"/>
      </patternFill>
    </fill>
    <fill>
      <patternFill patternType="solid">
        <fgColor rgb="FFFFFFCC"/>
        <bgColor rgb="FFFFFB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B3B3B3"/>
      </patternFill>
    </fill>
    <fill>
      <patternFill patternType="solid">
        <fgColor rgb="FF00B0F0"/>
        <bgColor rgb="FF009598"/>
      </patternFill>
    </fill>
    <fill>
      <patternFill patternType="solid">
        <fgColor rgb="FFD9D9D9"/>
        <bgColor rgb="FFDDDDDD"/>
      </patternFill>
    </fill>
    <fill>
      <patternFill patternType="solid">
        <fgColor rgb="FFFFFFD7"/>
        <bgColor rgb="FFFFFFCC"/>
      </patternFill>
    </fill>
    <fill>
      <patternFill patternType="solid">
        <fgColor rgb="FFE0EFD4"/>
        <bgColor rgb="FFDDDDDD"/>
      </patternFill>
    </fill>
    <fill>
      <patternFill patternType="solid">
        <fgColor rgb="FFFFFBCC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8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9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1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9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1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1" fillId="1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 15" xfId="21"/>
    <cellStyle name="Accent 13" xfId="22"/>
    <cellStyle name="Accent 14" xfId="23"/>
    <cellStyle name="Accent 2 15" xfId="24"/>
    <cellStyle name="Accent 2 16" xfId="25"/>
    <cellStyle name="Accent 3 16" xfId="26"/>
    <cellStyle name="Accent 3 17" xfId="27"/>
    <cellStyle name="Bad 10" xfId="28"/>
    <cellStyle name="Bad 11" xfId="29"/>
    <cellStyle name="Error 12" xfId="30"/>
    <cellStyle name="Error 13" xfId="31"/>
    <cellStyle name="Footnote 5" xfId="32"/>
    <cellStyle name="Footnote 6" xfId="33"/>
    <cellStyle name="Good 8" xfId="34"/>
    <cellStyle name="Good 9" xfId="35"/>
    <cellStyle name="Heading 1 1" xfId="36"/>
    <cellStyle name="Heading 1 2" xfId="37"/>
    <cellStyle name="Heading 2 2" xfId="38"/>
    <cellStyle name="Heading 2 3" xfId="39"/>
    <cellStyle name="Hyperlink 6" xfId="40"/>
    <cellStyle name="Hyperlink 7" xfId="41"/>
    <cellStyle name="Neutral 10" xfId="42"/>
    <cellStyle name="Neutral 9" xfId="43"/>
    <cellStyle name="Note 4" xfId="44"/>
    <cellStyle name="Note 5" xfId="45"/>
    <cellStyle name="Status 7" xfId="46"/>
    <cellStyle name="Status 8" xfId="47"/>
    <cellStyle name="Text 3" xfId="48"/>
    <cellStyle name="Text 4" xfId="49"/>
    <cellStyle name="Warning 11" xfId="50"/>
    <cellStyle name="Warning 12" xfId="51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9598"/>
      <rgbColor rgb="FFB3B3B3"/>
      <rgbColor rgb="FF808080"/>
      <rgbColor rgb="FF9999FF"/>
      <rgbColor rgb="FF993366"/>
      <rgbColor rgb="FFFFFFCC"/>
      <rgbColor rgb="FFE0EFD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F187C"/>
      <rgbColor rgb="FF800000"/>
      <rgbColor rgb="FF008080"/>
      <rgbColor rgb="FF0000FF"/>
      <rgbColor rgb="FF00B0F0"/>
      <rgbColor rgb="FFDDDDDD"/>
      <rgbColor rgb="FFCCFFCC"/>
      <rgbColor rgb="FFFFFBCC"/>
      <rgbColor rgb="FFFFFFD7"/>
      <rgbColor rgb="FFFF99CC"/>
      <rgbColor rgb="FFCC99FF"/>
      <rgbColor rgb="FFFFCCCC"/>
      <rgbColor rgb="FF3465A4"/>
      <rgbColor rgb="FF33CCCC"/>
      <rgbColor rgb="FF92D050"/>
      <rgbColor rgb="FFFFCC00"/>
      <rgbColor rgb="FFFF8000"/>
      <rgbColor rgb="FFFF6600"/>
      <rgbColor rgb="FF826AAF"/>
      <rgbColor rgb="FF969696"/>
      <rgbColor rgb="FF00458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'Besuch-voll'!$C$3:$C$3</c:f>
              <c:strCache>
                <c:ptCount val="1"/>
                <c:pt idx="0">
                  <c:v>∑ € Audit Besuch Vollbilanz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#,##0\ [$€-407];\-#,##0\ [$€-407]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'Besuch-voll'!$B$4:$B$18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50</c:v>
                </c:pt>
                <c:pt idx="7">
                  <c:v>75</c:v>
                </c:pt>
                <c:pt idx="8">
                  <c:v>100</c:v>
                </c:pt>
                <c:pt idx="9">
                  <c:v>200</c:v>
                </c:pt>
                <c:pt idx="10">
                  <c:v>250</c:v>
                </c:pt>
                <c:pt idx="11">
                  <c:v>258</c:v>
                </c:pt>
                <c:pt idx="12">
                  <c:v>500</c:v>
                </c:pt>
                <c:pt idx="13">
                  <c:v>600</c:v>
                </c:pt>
                <c:pt idx="14">
                  <c:v>1000</c:v>
                </c:pt>
              </c:numCache>
            </c:numRef>
          </c:xVal>
          <c:yVal>
            <c:numRef>
              <c:f>'Besuch-voll'!$C$4:$C$18</c:f>
              <c:numCache>
                <c:formatCode>General</c:formatCode>
                <c:ptCount val="15"/>
                <c:pt idx="0">
                  <c:v>840</c:v>
                </c:pt>
                <c:pt idx="1">
                  <c:v>895</c:v>
                </c:pt>
                <c:pt idx="2">
                  <c:v>1280</c:v>
                </c:pt>
                <c:pt idx="3">
                  <c:v>1515.66666666667</c:v>
                </c:pt>
                <c:pt idx="4">
                  <c:v>1785</c:v>
                </c:pt>
                <c:pt idx="5">
                  <c:v>1989.36170212766</c:v>
                </c:pt>
                <c:pt idx="6">
                  <c:v>2800</c:v>
                </c:pt>
                <c:pt idx="7">
                  <c:v>3325</c:v>
                </c:pt>
                <c:pt idx="8">
                  <c:v>4180</c:v>
                </c:pt>
                <c:pt idx="9">
                  <c:v>6013.33333333333</c:v>
                </c:pt>
                <c:pt idx="10">
                  <c:v>6960</c:v>
                </c:pt>
                <c:pt idx="11">
                  <c:v>7044.50048</c:v>
                </c:pt>
                <c:pt idx="12">
                  <c:v>9620</c:v>
                </c:pt>
                <c:pt idx="13">
                  <c:v>9776</c:v>
                </c:pt>
                <c:pt idx="14">
                  <c:v>10400</c:v>
                </c:pt>
              </c:numCache>
            </c:numRef>
          </c:yVal>
          <c:smooth val="0"/>
        </c:ser>
        <c:axId val="34965827"/>
        <c:axId val="84851412"/>
      </c:scatterChart>
      <c:valAx>
        <c:axId val="3496582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4851412"/>
        <c:crosses val="autoZero"/>
        <c:crossBetween val="midCat"/>
      </c:valAx>
      <c:valAx>
        <c:axId val="8485141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\ [$€-407];\-#,##0\ [$€-407]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4965827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2221875"/>
          <c:y val="0.828333333333333"/>
          <c:w val="0.319457466091631"/>
          <c:h val="0.066007334148238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9360">
      <a:noFill/>
    </a:ln>
  </c:spPr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'Desk-voll'!$C$3:$C$3</c:f>
              <c:strCache>
                <c:ptCount val="1"/>
                <c:pt idx="0">
                  <c:v>∑ € Audit Desk Vollbilanz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#,##0\ [$€-407];\-#,##0\ [$€-407]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'Desk-voll'!$B$4:$B$18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50</c:v>
                </c:pt>
                <c:pt idx="7">
                  <c:v>75</c:v>
                </c:pt>
                <c:pt idx="8">
                  <c:v>100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500</c:v>
                </c:pt>
                <c:pt idx="13">
                  <c:v>600</c:v>
                </c:pt>
                <c:pt idx="14">
                  <c:v>1000</c:v>
                </c:pt>
              </c:numCache>
            </c:numRef>
          </c:xVal>
          <c:yVal>
            <c:numRef>
              <c:f>'Desk-voll'!$C$4:$C$18</c:f>
              <c:numCache>
                <c:formatCode>General</c:formatCode>
                <c:ptCount val="15"/>
                <c:pt idx="0">
                  <c:v>560</c:v>
                </c:pt>
                <c:pt idx="1">
                  <c:v>610</c:v>
                </c:pt>
                <c:pt idx="2">
                  <c:v>960</c:v>
                </c:pt>
                <c:pt idx="3">
                  <c:v>1107</c:v>
                </c:pt>
                <c:pt idx="4">
                  <c:v>1275</c:v>
                </c:pt>
                <c:pt idx="5">
                  <c:v>1408.51063829787</c:v>
                </c:pt>
                <c:pt idx="6">
                  <c:v>2000</c:v>
                </c:pt>
                <c:pt idx="7">
                  <c:v>2375</c:v>
                </c:pt>
                <c:pt idx="8">
                  <c:v>3080</c:v>
                </c:pt>
                <c:pt idx="9">
                  <c:v>4846.66666666667</c:v>
                </c:pt>
                <c:pt idx="10">
                  <c:v>5760</c:v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</c:numCache>
            </c:numRef>
          </c:yVal>
          <c:smooth val="0"/>
        </c:ser>
        <c:axId val="69385427"/>
        <c:axId val="20072633"/>
      </c:scatterChart>
      <c:valAx>
        <c:axId val="6938542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0072633"/>
        <c:crosses val="autoZero"/>
        <c:crossBetween val="midCat"/>
      </c:valAx>
      <c:valAx>
        <c:axId val="2007263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\ [$€-407];\-#,##0\ [$€-407]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9385427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2221875"/>
          <c:y val="0.828333333333333"/>
          <c:w val="0.319457466091631"/>
          <c:h val="0.066007334148238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9360">
      <a:noFill/>
    </a:ln>
  </c:spPr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'Besuch-kompakt'!$C$3:$C$3</c:f>
              <c:strCache>
                <c:ptCount val="1"/>
                <c:pt idx="0">
                  <c:v>∑ € Audit Besuch Kompakt-bilanz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#,##0\ [$€-407];\-#,##0\ [$€-407]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'Besuch-kompakt'!$B$4:$B$18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50</c:v>
                </c:pt>
                <c:pt idx="7">
                  <c:v>75</c:v>
                </c:pt>
                <c:pt idx="8">
                  <c:v>100</c:v>
                </c:pt>
                <c:pt idx="9">
                  <c:v>200</c:v>
                </c:pt>
                <c:pt idx="10">
                  <c:v>250</c:v>
                </c:pt>
                <c:pt idx="11">
                  <c:v>300</c:v>
                </c:pt>
                <c:pt idx="12">
                  <c:v>500</c:v>
                </c:pt>
                <c:pt idx="13">
                  <c:v>600</c:v>
                </c:pt>
                <c:pt idx="14">
                  <c:v>1000</c:v>
                </c:pt>
              </c:numCache>
            </c:numRef>
          </c:xVal>
          <c:yVal>
            <c:numRef>
              <c:f>'Besuch-kompakt'!$C$4:$C$18</c:f>
              <c:numCache>
                <c:formatCode>General</c:formatCode>
                <c:ptCount val="15"/>
                <c:pt idx="0">
                  <c:v>672</c:v>
                </c:pt>
                <c:pt idx="1">
                  <c:v>716</c:v>
                </c:pt>
                <c:pt idx="2">
                  <c:v>1024</c:v>
                </c:pt>
                <c:pt idx="3">
                  <c:v>1212.53333333333</c:v>
                </c:pt>
                <c:pt idx="4">
                  <c:v>1428</c:v>
                </c:pt>
                <c:pt idx="5">
                  <c:v>1591.48936170213</c:v>
                </c:pt>
                <c:pt idx="6">
                  <c:v>2240</c:v>
                </c:pt>
                <c:pt idx="7">
                  <c:v>2627</c:v>
                </c:pt>
                <c:pt idx="8">
                  <c:v>3344</c:v>
                </c:pt>
                <c:pt idx="9">
                  <c:v>4812</c:v>
                </c:pt>
                <c:pt idx="10">
                  <c:v>5568</c:v>
                </c:pt>
                <c:pt idx="11">
                  <c:v>5991.04</c:v>
                </c:pt>
                <c:pt idx="12">
                  <c:v>7696</c:v>
                </c:pt>
                <c:pt idx="13">
                  <c:v>7820.8</c:v>
                </c:pt>
                <c:pt idx="14">
                  <c:v>8320</c:v>
                </c:pt>
              </c:numCache>
            </c:numRef>
          </c:yVal>
          <c:smooth val="0"/>
        </c:ser>
        <c:axId val="18311323"/>
        <c:axId val="3830695"/>
      </c:scatterChart>
      <c:valAx>
        <c:axId val="1831132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830695"/>
        <c:crosses val="autoZero"/>
        <c:crossBetween val="midCat"/>
      </c:valAx>
      <c:valAx>
        <c:axId val="383069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\ [$€-407];\-#,##0\ [$€-407]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831132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2221875"/>
          <c:y val="0.828333333333333"/>
          <c:w val="0.319457466091631"/>
          <c:h val="0.066007334148238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9360">
      <a:noFill/>
    </a:ln>
  </c:spPr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'Desk-kompakt'!$C$3:$C$3</c:f>
              <c:strCache>
                <c:ptCount val="1"/>
                <c:pt idx="0">
                  <c:v>∑ € Audit Desk Kompakt-bilanz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#,##0\ [$€-407];\-#,##0\ [$€-407]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'Desk-kompakt'!$B$4:$B$10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50</c:v>
                </c:pt>
              </c:numCache>
            </c:numRef>
          </c:xVal>
          <c:yVal>
            <c:numRef>
              <c:f>'Desk-kompakt'!$C$4:$C$10</c:f>
              <c:numCache>
                <c:formatCode>General</c:formatCode>
                <c:ptCount val="7"/>
                <c:pt idx="0">
                  <c:v>448</c:v>
                </c:pt>
                <c:pt idx="1">
                  <c:v>488</c:v>
                </c:pt>
                <c:pt idx="2">
                  <c:v>768</c:v>
                </c:pt>
                <c:pt idx="3">
                  <c:v>885.6</c:v>
                </c:pt>
                <c:pt idx="4">
                  <c:v>1020</c:v>
                </c:pt>
                <c:pt idx="5">
                  <c:v>1126.8085106383</c:v>
                </c:pt>
                <c:pt idx="6">
                  <c:v>1600</c:v>
                </c:pt>
              </c:numCache>
            </c:numRef>
          </c:yVal>
          <c:smooth val="0"/>
        </c:ser>
        <c:axId val="47001434"/>
        <c:axId val="35069071"/>
      </c:scatterChart>
      <c:valAx>
        <c:axId val="4700143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5069071"/>
        <c:crosses val="autoZero"/>
        <c:crossBetween val="midCat"/>
      </c:valAx>
      <c:valAx>
        <c:axId val="3506907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\ [$€-407];\-#,##0\ [$€-407]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7001434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251828239264954"/>
          <c:y val="0.742415823980442"/>
          <c:w val="0.344021501343834"/>
          <c:h val="0.10978997666407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9360">
      <a:noFill/>
    </a:ln>
  </c:spPr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148237619413638"/>
          <c:y val="0.0257611241217799"/>
          <c:w val="0.9619523443505"/>
          <c:h val="0.8802275008364"/>
        </c:manualLayout>
      </c:layout>
      <c:scatterChart>
        <c:scatterStyle val="lineMarker"/>
        <c:varyColors val="0"/>
        <c:ser>
          <c:idx val="0"/>
          <c:order val="0"/>
          <c:tx>
            <c:strRef>
              <c:f>Italien_it!$C$3:$C$3</c:f>
              <c:strCache>
                <c:ptCount val="1"/>
                <c:pt idx="0">
                  <c:v>∑ € audit con sopralluogo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xVal>
            <c:numRef>
              <c:f>Italien_it!$B$4:$B$11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15</c:v>
                </c:pt>
                <c:pt idx="3">
                  <c:v>50</c:v>
                </c:pt>
                <c:pt idx="4">
                  <c:v>75</c:v>
                </c:pt>
                <c:pt idx="5">
                  <c:v>100</c:v>
                </c:pt>
                <c:pt idx="6">
                  <c:v>120</c:v>
                </c:pt>
                <c:pt idx="7">
                  <c:v>250</c:v>
                </c:pt>
              </c:numCache>
            </c:numRef>
          </c:xVal>
          <c:yVal>
            <c:numRef>
              <c:f>Italien_it!$C$4:$C$11</c:f>
              <c:numCache>
                <c:formatCode>General</c:formatCode>
                <c:ptCount val="8"/>
                <c:pt idx="0">
                  <c:v>720</c:v>
                </c:pt>
                <c:pt idx="1">
                  <c:v>850</c:v>
                </c:pt>
                <c:pt idx="2">
                  <c:v>1283.33333333333</c:v>
                </c:pt>
                <c:pt idx="3">
                  <c:v>2800</c:v>
                </c:pt>
                <c:pt idx="4">
                  <c:v>3490</c:v>
                </c:pt>
                <c:pt idx="5">
                  <c:v>4431.12903225806</c:v>
                </c:pt>
                <c:pt idx="6">
                  <c:v>4946.18279569893</c:v>
                </c:pt>
                <c:pt idx="7">
                  <c:v>8640</c:v>
                </c:pt>
              </c:numCache>
            </c:numRef>
          </c:yVal>
          <c:smooth val="0"/>
        </c:ser>
        <c:axId val="30619908"/>
        <c:axId val="6684543"/>
      </c:scatterChart>
      <c:valAx>
        <c:axId val="306199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684543"/>
        <c:crosses val="autoZero"/>
        <c:crossBetween val="midCat"/>
      </c:valAx>
      <c:valAx>
        <c:axId val="668454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\ [$€-407];\-#,##0\ [$€-407]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061990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58122426571507"/>
          <c:y val="0.529549509366637"/>
          <c:w val="0.105193806961678"/>
          <c:h val="0.065796810527489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74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75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6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77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78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69840</xdr:colOff>
      <xdr:row>29</xdr:row>
      <xdr:rowOff>16920</xdr:rowOff>
    </xdr:from>
    <xdr:to>
      <xdr:col>6</xdr:col>
      <xdr:colOff>341640</xdr:colOff>
      <xdr:row>47</xdr:row>
      <xdr:rowOff>101520</xdr:rowOff>
    </xdr:to>
    <xdr:graphicFrame>
      <xdr:nvGraphicFramePr>
        <xdr:cNvPr id="0" name=""/>
        <xdr:cNvGraphicFramePr/>
      </xdr:nvGraphicFramePr>
      <xdr:xfrm>
        <a:off x="69840" y="5889240"/>
        <a:ext cx="575928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69840</xdr:colOff>
      <xdr:row>29</xdr:row>
      <xdr:rowOff>16920</xdr:rowOff>
    </xdr:from>
    <xdr:to>
      <xdr:col>6</xdr:col>
      <xdr:colOff>60840</xdr:colOff>
      <xdr:row>47</xdr:row>
      <xdr:rowOff>101520</xdr:rowOff>
    </xdr:to>
    <xdr:graphicFrame>
      <xdr:nvGraphicFramePr>
        <xdr:cNvPr id="1" name=""/>
        <xdr:cNvGraphicFramePr/>
      </xdr:nvGraphicFramePr>
      <xdr:xfrm>
        <a:off x="69840" y="5889240"/>
        <a:ext cx="575928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69840</xdr:colOff>
      <xdr:row>28</xdr:row>
      <xdr:rowOff>47520</xdr:rowOff>
    </xdr:from>
    <xdr:to>
      <xdr:col>6</xdr:col>
      <xdr:colOff>303480</xdr:colOff>
      <xdr:row>46</xdr:row>
      <xdr:rowOff>132120</xdr:rowOff>
    </xdr:to>
    <xdr:graphicFrame>
      <xdr:nvGraphicFramePr>
        <xdr:cNvPr id="2" name=""/>
        <xdr:cNvGraphicFramePr/>
      </xdr:nvGraphicFramePr>
      <xdr:xfrm>
        <a:off x="69840" y="5889240"/>
        <a:ext cx="575928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717480</xdr:colOff>
      <xdr:row>29</xdr:row>
      <xdr:rowOff>68400</xdr:rowOff>
    </xdr:from>
    <xdr:to>
      <xdr:col>8</xdr:col>
      <xdr:colOff>192960</xdr:colOff>
      <xdr:row>47</xdr:row>
      <xdr:rowOff>153000</xdr:rowOff>
    </xdr:to>
    <xdr:graphicFrame>
      <xdr:nvGraphicFramePr>
        <xdr:cNvPr id="3" name=""/>
        <xdr:cNvGraphicFramePr/>
      </xdr:nvGraphicFramePr>
      <xdr:xfrm>
        <a:off x="717480" y="6085440"/>
        <a:ext cx="576000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126000</xdr:colOff>
      <xdr:row>22</xdr:row>
      <xdr:rowOff>17280</xdr:rowOff>
    </xdr:from>
    <xdr:to>
      <xdr:col>8</xdr:col>
      <xdr:colOff>318240</xdr:colOff>
      <xdr:row>40</xdr:row>
      <xdr:rowOff>90360</xdr:rowOff>
    </xdr:to>
    <xdr:graphicFrame>
      <xdr:nvGraphicFramePr>
        <xdr:cNvPr id="4" name=""/>
        <xdr:cNvGraphicFramePr/>
      </xdr:nvGraphicFramePr>
      <xdr:xfrm>
        <a:off x="126000" y="4232160"/>
        <a:ext cx="6556680" cy="3227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V44"/>
  <sheetViews>
    <sheetView showFormulas="false" showGridLines="true" showRowColHeaders="true" showZeros="true" rightToLeft="false" tabSelected="true" showOutlineSymbols="true" defaultGridColor="true" view="normal" topLeftCell="A1" colorId="64" zoomScale="73" zoomScaleNormal="73" zoomScalePageLayoutView="100" workbookViewId="0">
      <selection pane="topLeft" activeCell="D16" activeCellId="0" sqref="D16"/>
    </sheetView>
  </sheetViews>
  <sheetFormatPr defaultColWidth="11.5703125" defaultRowHeight="13.8" zeroHeight="false" outlineLevelRow="0" outlineLevelCol="0"/>
  <cols>
    <col collapsed="false" customWidth="true" hidden="false" outlineLevel="0" max="1" min="1" style="1" width="31.35"/>
    <col collapsed="false" customWidth="true" hidden="false" outlineLevel="0" max="3" min="2" style="0" width="5.09"/>
    <col collapsed="false" customWidth="true" hidden="false" outlineLevel="0" max="4" min="4" style="0" width="13.89"/>
    <col collapsed="false" customWidth="true" hidden="false" outlineLevel="0" max="5" min="5" style="0" width="6.61"/>
    <col collapsed="false" customWidth="true" hidden="false" outlineLevel="0" max="6" min="6" style="0" width="8.11"/>
    <col collapsed="false" customWidth="true" hidden="false" outlineLevel="0" max="7" min="7" style="2" width="6.3"/>
    <col collapsed="false" customWidth="true" hidden="false" outlineLevel="0" max="8" min="8" style="2" width="6.88"/>
    <col collapsed="false" customWidth="true" hidden="false" outlineLevel="0" max="9" min="9" style="2" width="6.3"/>
    <col collapsed="false" customWidth="true" hidden="false" outlineLevel="0" max="10" min="10" style="2" width="6.81"/>
    <col collapsed="false" customWidth="true" hidden="false" outlineLevel="0" max="11" min="11" style="2" width="5.36"/>
    <col collapsed="false" customWidth="true" hidden="false" outlineLevel="0" max="12" min="12" style="0" width="5.36"/>
    <col collapsed="false" customWidth="true" hidden="false" outlineLevel="0" max="13" min="13" style="0" width="6.3"/>
    <col collapsed="false" customWidth="true" hidden="false" outlineLevel="0" max="14" min="14" style="3" width="4.9"/>
    <col collapsed="false" customWidth="true" hidden="false" outlineLevel="0" max="15" min="15" style="3" width="4.96"/>
    <col collapsed="false" customWidth="true" hidden="false" outlineLevel="0" max="16" min="16" style="3" width="5.36"/>
    <col collapsed="false" customWidth="true" hidden="false" outlineLevel="0" max="17" min="17" style="3" width="5.4"/>
    <col collapsed="false" customWidth="true" hidden="false" outlineLevel="0" max="18" min="18" style="0" width="4.71"/>
    <col collapsed="false" customWidth="true" hidden="false" outlineLevel="0" max="19" min="19" style="0" width="5.02"/>
    <col collapsed="false" customWidth="true" hidden="false" outlineLevel="0" max="20" min="20" style="0" width="6.46"/>
    <col collapsed="false" customWidth="true" hidden="false" outlineLevel="0" max="21" min="21" style="0" width="6.3"/>
    <col collapsed="false" customWidth="true" hidden="false" outlineLevel="0" max="22" min="22" style="0" width="5.99"/>
    <col collapsed="false" customWidth="true" hidden="false" outlineLevel="0" max="64" min="23" style="0" width="10.46"/>
  </cols>
  <sheetData>
    <row r="3" customFormat="false" ht="13.8" hidden="false" customHeight="false" outlineLevel="0" collapsed="false">
      <c r="A3" s="4" t="s">
        <v>0</v>
      </c>
      <c r="B3" s="5"/>
      <c r="C3" s="5"/>
      <c r="D3" s="5"/>
      <c r="E3" s="5"/>
      <c r="F3" s="5"/>
      <c r="L3" s="5"/>
      <c r="M3" s="5"/>
    </row>
    <row r="4" customFormat="false" ht="13.8" hidden="false" customHeight="false" outlineLevel="0" collapsed="false">
      <c r="D4" s="6" t="s">
        <v>1</v>
      </c>
      <c r="E4" s="6"/>
      <c r="F4" s="6"/>
      <c r="G4" s="7" t="s">
        <v>2</v>
      </c>
      <c r="H4" s="7"/>
      <c r="I4" s="8" t="s">
        <v>3</v>
      </c>
      <c r="J4" s="9" t="n">
        <v>0.8</v>
      </c>
      <c r="K4" s="10"/>
      <c r="L4" s="6"/>
      <c r="M4" s="6"/>
      <c r="N4" s="7" t="s">
        <v>2</v>
      </c>
      <c r="O4" s="7"/>
      <c r="P4" s="8" t="s">
        <v>3</v>
      </c>
      <c r="R4" s="11" t="s">
        <v>4</v>
      </c>
      <c r="S4" s="11"/>
      <c r="T4" s="11" t="s">
        <v>5</v>
      </c>
      <c r="U4" s="11"/>
      <c r="V4" s="11"/>
    </row>
    <row r="5" customFormat="false" ht="13.8" hidden="false" customHeight="false" outlineLevel="0" collapsed="false">
      <c r="A5" s="1" t="s">
        <v>6</v>
      </c>
      <c r="C5" s="12" t="s">
        <v>7</v>
      </c>
      <c r="D5" s="13" t="s">
        <v>8</v>
      </c>
      <c r="E5" s="13" t="s">
        <v>9</v>
      </c>
      <c r="F5" s="13"/>
      <c r="G5" s="14" t="s">
        <v>8</v>
      </c>
      <c r="H5" s="14" t="s">
        <v>9</v>
      </c>
      <c r="I5" s="15" t="s">
        <v>8</v>
      </c>
      <c r="J5" s="15" t="s">
        <v>9</v>
      </c>
      <c r="K5" s="16"/>
      <c r="L5" s="13" t="s">
        <v>10</v>
      </c>
      <c r="M5" s="13" t="s">
        <v>11</v>
      </c>
      <c r="R5" s="0" t="s">
        <v>12</v>
      </c>
      <c r="T5" s="14" t="s">
        <v>8</v>
      </c>
      <c r="U5" s="14" t="s">
        <v>9</v>
      </c>
      <c r="V5" s="15" t="s">
        <v>9</v>
      </c>
    </row>
    <row r="6" customFormat="false" ht="13.8" hidden="false" customHeight="false" outlineLevel="0" collapsed="false">
      <c r="A6" s="1" t="s">
        <v>13</v>
      </c>
      <c r="C6" s="17" t="n">
        <v>70</v>
      </c>
      <c r="D6" s="18" t="n">
        <v>8</v>
      </c>
      <c r="E6" s="18" t="n">
        <v>12</v>
      </c>
      <c r="F6" s="19"/>
      <c r="G6" s="7" t="n">
        <f aca="false">ROUND(D6*$C6,-1)</f>
        <v>560</v>
      </c>
      <c r="H6" s="7" t="n">
        <f aca="false">ROUND(E6*$C6,-1)</f>
        <v>840</v>
      </c>
      <c r="I6" s="20" t="n">
        <f aca="false">ROUND(G6*$J$4,-1)</f>
        <v>450</v>
      </c>
      <c r="J6" s="20" t="n">
        <f aca="false">ROUND(H6*$J$4,-1)</f>
        <v>670</v>
      </c>
      <c r="K6" s="21"/>
      <c r="L6" s="19"/>
      <c r="M6" s="19"/>
    </row>
    <row r="7" customFormat="false" ht="13.8" hidden="false" customHeight="false" outlineLevel="0" collapsed="false">
      <c r="A7" s="1" t="s">
        <v>14</v>
      </c>
      <c r="C7" s="17" t="n">
        <v>80</v>
      </c>
      <c r="D7" s="18" t="n">
        <v>12</v>
      </c>
      <c r="E7" s="18" t="n">
        <v>16</v>
      </c>
      <c r="F7" s="19"/>
      <c r="G7" s="7" t="n">
        <f aca="false">ROUND(D7*$C7,-1)</f>
        <v>960</v>
      </c>
      <c r="H7" s="7" t="n">
        <f aca="false">ROUND(E7*$C7,-1)</f>
        <v>1280</v>
      </c>
      <c r="I7" s="20" t="n">
        <f aca="false">ROUND(G7*$J$4,-1)</f>
        <v>770</v>
      </c>
      <c r="J7" s="20" t="n">
        <f aca="false">ROUND(H7*$J$4,-1)</f>
        <v>1020</v>
      </c>
      <c r="K7" s="21"/>
      <c r="L7" s="19"/>
      <c r="M7" s="19"/>
    </row>
    <row r="8" customFormat="false" ht="13.8" hidden="false" customHeight="false" outlineLevel="0" collapsed="false">
      <c r="A8" s="22" t="s">
        <v>15</v>
      </c>
      <c r="B8" s="23"/>
      <c r="C8" s="17" t="n">
        <v>85</v>
      </c>
      <c r="D8" s="18" t="n">
        <v>15</v>
      </c>
      <c r="E8" s="18" t="n">
        <v>21</v>
      </c>
      <c r="F8" s="19"/>
      <c r="G8" s="7" t="n">
        <f aca="false">ROUND(D8*$C8,-1)</f>
        <v>1280</v>
      </c>
      <c r="H8" s="7" t="n">
        <f aca="false">ROUND(E8*$C8,-1)</f>
        <v>1790</v>
      </c>
      <c r="I8" s="20" t="n">
        <f aca="false">ROUND(G8*$J$4,-1)</f>
        <v>1020</v>
      </c>
      <c r="J8" s="20" t="n">
        <f aca="false">ROUND(H8*$J$4,-1)</f>
        <v>1430</v>
      </c>
      <c r="K8" s="21"/>
      <c r="L8" s="19"/>
      <c r="M8" s="19"/>
    </row>
    <row r="9" customFormat="false" ht="13.8" hidden="false" customHeight="false" outlineLevel="0" collapsed="false">
      <c r="A9" s="1" t="s">
        <v>16</v>
      </c>
      <c r="C9" s="17" t="n">
        <v>100</v>
      </c>
      <c r="D9" s="18" t="n">
        <v>20</v>
      </c>
      <c r="E9" s="18" t="n">
        <v>28</v>
      </c>
      <c r="F9" s="19"/>
      <c r="G9" s="7" t="n">
        <f aca="false">ROUND(D9*$C9,-1)</f>
        <v>2000</v>
      </c>
      <c r="H9" s="7" t="n">
        <f aca="false">ROUND(E9*$C9,-1)</f>
        <v>2800</v>
      </c>
      <c r="I9" s="20" t="n">
        <f aca="false">ROUND(G9*$J$4,-1)</f>
        <v>1600</v>
      </c>
      <c r="J9" s="20" t="n">
        <f aca="false">ROUND(H9*$J$4,-1)</f>
        <v>2240</v>
      </c>
      <c r="K9" s="21"/>
      <c r="L9" s="19"/>
      <c r="M9" s="19"/>
    </row>
    <row r="10" customFormat="false" ht="13.8" hidden="false" customHeight="false" outlineLevel="0" collapsed="false">
      <c r="A10" s="1" t="s">
        <v>17</v>
      </c>
      <c r="C10" s="17" t="n">
        <v>110</v>
      </c>
      <c r="D10" s="18" t="n">
        <v>28</v>
      </c>
      <c r="E10" s="18" t="n">
        <v>38</v>
      </c>
      <c r="F10" s="19" t="s">
        <v>18</v>
      </c>
      <c r="G10" s="7" t="n">
        <f aca="false">ROUND(D10*$C10,-1)</f>
        <v>3080</v>
      </c>
      <c r="H10" s="7" t="n">
        <f aca="false">ROUND(E10*$C10,-1)</f>
        <v>4180</v>
      </c>
      <c r="I10" s="20"/>
      <c r="J10" s="20" t="n">
        <f aca="false">ROUND(H10*$J$4,-1)</f>
        <v>3340</v>
      </c>
      <c r="K10" s="21"/>
      <c r="L10" s="19"/>
      <c r="M10" s="19"/>
      <c r="Q10" s="0"/>
    </row>
    <row r="11" customFormat="false" ht="13.8" hidden="false" customHeight="false" outlineLevel="0" collapsed="false">
      <c r="A11" s="22" t="s">
        <v>19</v>
      </c>
      <c r="B11" s="23"/>
      <c r="C11" s="17" t="n">
        <v>120</v>
      </c>
      <c r="D11" s="24" t="n">
        <v>48</v>
      </c>
      <c r="E11" s="25" t="n">
        <v>58</v>
      </c>
      <c r="F11" s="19" t="s">
        <v>20</v>
      </c>
      <c r="G11" s="26" t="n">
        <f aca="false">N11</f>
        <v>5760</v>
      </c>
      <c r="H11" s="7" t="n">
        <f aca="false">S11+O11</f>
        <v>6960</v>
      </c>
      <c r="I11" s="20"/>
      <c r="J11" s="8" t="n">
        <f aca="false">S11+Q11</f>
        <v>5860</v>
      </c>
      <c r="K11" s="19" t="n">
        <v>46</v>
      </c>
      <c r="L11" s="0" t="n">
        <v>12</v>
      </c>
      <c r="M11" s="0" t="n">
        <f aca="false">L11+K11</f>
        <v>58</v>
      </c>
      <c r="N11" s="7" t="n">
        <f aca="false">ROUND(D11*$C11,-1)</f>
        <v>5760</v>
      </c>
      <c r="O11" s="7" t="n">
        <f aca="false">ROUND(K11*$C11,-1)</f>
        <v>5520</v>
      </c>
      <c r="P11" s="20"/>
      <c r="Q11" s="20" t="n">
        <f aca="false">ROUND(O11*$J$4,-1)</f>
        <v>4420</v>
      </c>
      <c r="R11" s="0" t="n">
        <v>12</v>
      </c>
      <c r="S11" s="0" t="n">
        <f aca="false">R11*C11</f>
        <v>1440</v>
      </c>
      <c r="T11" s="7" t="n">
        <f aca="false">S11+N11</f>
        <v>7200</v>
      </c>
    </row>
    <row r="12" customFormat="false" ht="13.8" hidden="false" customHeight="false" outlineLevel="0" collapsed="false">
      <c r="A12" s="1" t="s">
        <v>21</v>
      </c>
      <c r="C12" s="17" t="n">
        <v>130</v>
      </c>
      <c r="D12" s="27"/>
      <c r="E12" s="6" t="s">
        <v>22</v>
      </c>
      <c r="F12" s="19" t="s">
        <v>20</v>
      </c>
      <c r="G12" s="7"/>
      <c r="H12" s="7" t="s">
        <v>23</v>
      </c>
      <c r="I12" s="20"/>
      <c r="J12" s="20"/>
      <c r="K12" s="19" t="n">
        <v>50</v>
      </c>
      <c r="L12" s="23" t="n">
        <v>14</v>
      </c>
      <c r="M12" s="0" t="n">
        <f aca="false">L12+K12</f>
        <v>64</v>
      </c>
      <c r="N12" s="7" t="n">
        <f aca="false">ROUND(K12*$C12,-1)</f>
        <v>6500</v>
      </c>
      <c r="O12" s="7" t="n">
        <f aca="false">S12+N12</f>
        <v>8320</v>
      </c>
      <c r="P12" s="2"/>
      <c r="Q12" s="2"/>
      <c r="R12" s="23" t="n">
        <v>14</v>
      </c>
      <c r="S12" s="23" t="n">
        <f aca="false">R12*C12</f>
        <v>1820</v>
      </c>
      <c r="T12" s="7"/>
      <c r="V12" s="23"/>
    </row>
    <row r="13" customFormat="false" ht="13.8" hidden="false" customHeight="false" outlineLevel="0" collapsed="false">
      <c r="A13" s="1" t="s">
        <v>24</v>
      </c>
      <c r="C13" s="17" t="n">
        <v>130</v>
      </c>
      <c r="D13" s="6"/>
      <c r="E13" s="6"/>
      <c r="F13" s="6"/>
      <c r="G13" s="7"/>
      <c r="H13" s="7" t="s">
        <v>23</v>
      </c>
      <c r="I13" s="20"/>
      <c r="J13" s="20"/>
      <c r="K13" s="21"/>
      <c r="L13" s="6"/>
      <c r="M13" s="6"/>
      <c r="R13" s="23"/>
      <c r="S13" s="23"/>
      <c r="V13" s="23"/>
    </row>
    <row r="15" customFormat="false" ht="13.8" hidden="false" customHeight="false" outlineLevel="0" collapsed="false">
      <c r="A15" s="1" t="s">
        <v>25</v>
      </c>
    </row>
    <row r="16" customFormat="false" ht="13.8" hidden="false" customHeight="false" outlineLevel="0" collapsed="false">
      <c r="A16" s="1" t="s">
        <v>26</v>
      </c>
    </row>
    <row r="17" customFormat="false" ht="23.3" hidden="false" customHeight="false" outlineLevel="0" collapsed="false">
      <c r="A17" s="1" t="s">
        <v>27</v>
      </c>
    </row>
    <row r="19" customFormat="false" ht="13.8" hidden="false" customHeight="false" outlineLevel="0" collapsed="false">
      <c r="A19" s="28"/>
    </row>
    <row r="20" customFormat="false" ht="13.8" hidden="false" customHeight="false" outlineLevel="0" collapsed="false">
      <c r="A20" s="28"/>
    </row>
    <row r="21" customFormat="false" ht="13.8" hidden="false" customHeight="false" outlineLevel="0" collapsed="false">
      <c r="A21" s="1" t="s">
        <v>28</v>
      </c>
      <c r="H21" s="29" t="s">
        <v>29</v>
      </c>
      <c r="I21" s="29" t="s">
        <v>30</v>
      </c>
    </row>
    <row r="22" customFormat="false" ht="13.8" hidden="false" customHeight="false" outlineLevel="0" collapsed="false">
      <c r="A22" s="30" t="s">
        <v>31</v>
      </c>
      <c r="B22" s="31" t="n">
        <v>258</v>
      </c>
      <c r="C22" s="32" t="n">
        <f aca="false">'Besuch-voll'!G15</f>
        <v>120.32</v>
      </c>
      <c r="D22" s="33" t="s">
        <v>32</v>
      </c>
      <c r="E22" s="34" t="n">
        <f aca="false">'Besuch-voll'!D15</f>
        <v>58.5480425531915</v>
      </c>
      <c r="F22" s="35" t="n">
        <f aca="false">'Besuch-voll'!C15</f>
        <v>7044.50048</v>
      </c>
      <c r="G22" s="36" t="n">
        <f aca="false">E22*C22</f>
        <v>7044.50048</v>
      </c>
      <c r="H22" s="37"/>
      <c r="I22" s="29"/>
    </row>
    <row r="23" customFormat="false" ht="13.8" hidden="false" customHeight="false" outlineLevel="0" collapsed="false">
      <c r="A23" s="30" t="s">
        <v>33</v>
      </c>
      <c r="B23" s="31"/>
      <c r="C23" s="33"/>
      <c r="D23" s="33"/>
      <c r="E23" s="34"/>
      <c r="F23" s="35"/>
      <c r="G23" s="36"/>
      <c r="H23" s="29"/>
      <c r="I23" s="29"/>
    </row>
    <row r="24" customFormat="false" ht="24.35" hidden="false" customHeight="false" outlineLevel="0" collapsed="false">
      <c r="A24" s="30" t="s">
        <v>34</v>
      </c>
      <c r="B24" s="33"/>
      <c r="C24" s="33"/>
      <c r="D24" s="33"/>
      <c r="E24" s="34" t="n">
        <v>20.5</v>
      </c>
      <c r="F24" s="35" t="n">
        <f aca="false">E24*$C$22</f>
        <v>2466.56</v>
      </c>
      <c r="G24" s="36"/>
      <c r="H24" s="29"/>
      <c r="I24" s="29"/>
    </row>
    <row r="25" customFormat="false" ht="13.8" hidden="false" customHeight="false" outlineLevel="0" collapsed="false">
      <c r="A25" s="30" t="s">
        <v>35</v>
      </c>
      <c r="B25" s="33"/>
      <c r="C25" s="33"/>
      <c r="D25" s="33" t="s">
        <v>36</v>
      </c>
      <c r="E25" s="34" t="n">
        <v>1</v>
      </c>
      <c r="F25" s="35" t="n">
        <f aca="false">E25*$C$22</f>
        <v>120.32</v>
      </c>
      <c r="G25" s="36"/>
      <c r="H25" s="29"/>
      <c r="I25" s="29"/>
    </row>
    <row r="26" customFormat="false" ht="13.8" hidden="false" customHeight="false" outlineLevel="0" collapsed="false">
      <c r="A26" s="30"/>
      <c r="B26" s="33"/>
      <c r="C26" s="33"/>
      <c r="D26" s="33"/>
      <c r="E26" s="38"/>
      <c r="F26" s="35"/>
      <c r="G26" s="36"/>
      <c r="H26" s="29"/>
      <c r="I26" s="29"/>
    </row>
    <row r="27" customFormat="false" ht="13.8" hidden="false" customHeight="false" outlineLevel="0" collapsed="false">
      <c r="A27" s="1" t="s">
        <v>37</v>
      </c>
      <c r="E27" s="34" t="n">
        <f aca="false">SUM(E22:E25)</f>
        <v>80.0480425531915</v>
      </c>
      <c r="F27" s="39" t="n">
        <f aca="false">SUM(F22:F26)</f>
        <v>9631.38048</v>
      </c>
      <c r="H27" s="33" t="n">
        <f aca="false">SUM(H22:H25)</f>
        <v>0</v>
      </c>
      <c r="I27" s="33" t="n">
        <f aca="false">SUM(I22:I25)</f>
        <v>0</v>
      </c>
      <c r="K27" s="29" t="n">
        <f aca="false">E27*C22</f>
        <v>9631.38048</v>
      </c>
    </row>
    <row r="28" customFormat="false" ht="13.8" hidden="false" customHeight="false" outlineLevel="0" collapsed="false">
      <c r="E28" s="38"/>
    </row>
    <row r="29" customFormat="false" ht="13.8" hidden="false" customHeight="false" outlineLevel="0" collapsed="false">
      <c r="A29" s="1" t="s">
        <v>38</v>
      </c>
      <c r="D29" s="0" t="s">
        <v>39</v>
      </c>
      <c r="E29" s="38" t="n">
        <v>80</v>
      </c>
      <c r="F29" s="0" t="s">
        <v>40</v>
      </c>
    </row>
    <row r="30" customFormat="false" ht="13.8" hidden="false" customHeight="false" outlineLevel="0" collapsed="false">
      <c r="A30" s="0"/>
      <c r="F30" s="0" t="s">
        <v>41</v>
      </c>
    </row>
    <row r="31" customFormat="false" ht="13.8" hidden="false" customHeight="false" outlineLevel="0" collapsed="false">
      <c r="F31" s="0" t="s">
        <v>42</v>
      </c>
    </row>
    <row r="33" customFormat="false" ht="13.8" hidden="false" customHeight="false" outlineLevel="0" collapsed="false">
      <c r="A33" s="22"/>
    </row>
    <row r="34" customFormat="false" ht="13.8" hidden="false" customHeight="false" outlineLevel="0" collapsed="false">
      <c r="A34" s="22"/>
    </row>
    <row r="36" customFormat="false" ht="13.8" hidden="false" customHeight="false" outlineLevel="0" collapsed="false">
      <c r="A36" s="22"/>
    </row>
    <row r="37" customFormat="false" ht="13.8" hidden="false" customHeight="false" outlineLevel="0" collapsed="false">
      <c r="A37" s="22"/>
    </row>
    <row r="38" customFormat="false" ht="13.8" hidden="false" customHeight="false" outlineLevel="0" collapsed="false">
      <c r="A38" s="22"/>
    </row>
    <row r="39" customFormat="false" ht="13.8" hidden="false" customHeight="false" outlineLevel="0" collapsed="false">
      <c r="A39" s="22"/>
    </row>
    <row r="41" customFormat="false" ht="13.8" hidden="false" customHeight="false" outlineLevel="0" collapsed="false">
      <c r="A41" s="22"/>
    </row>
    <row r="42" customFormat="false" ht="13.8" hidden="false" customHeight="false" outlineLevel="0" collapsed="false">
      <c r="A42" s="22"/>
    </row>
    <row r="43" customFormat="false" ht="13.8" hidden="false" customHeight="false" outlineLevel="0" collapsed="false">
      <c r="A43" s="22"/>
    </row>
    <row r="44" customFormat="false" ht="13.8" hidden="false" customHeight="false" outlineLevel="0" collapsed="false">
      <c r="A44" s="22"/>
    </row>
  </sheetData>
  <mergeCells count="2">
    <mergeCell ref="R4:S4"/>
    <mergeCell ref="T4:V4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8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I35" activeCellId="0" sqref="I35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33.56"/>
    <col collapsed="false" customWidth="true" hidden="false" outlineLevel="0" max="2" min="2" style="0" width="5.28"/>
    <col collapsed="false" customWidth="true" hidden="false" outlineLevel="0" max="3" min="3" style="0" width="15"/>
    <col collapsed="false" customWidth="true" hidden="false" outlineLevel="0" max="4" min="4" style="0" width="6.48"/>
    <col collapsed="false" customWidth="true" hidden="false" outlineLevel="0" max="5" min="5" style="0" width="10.46"/>
    <col collapsed="false" customWidth="true" hidden="false" outlineLevel="0" max="6" min="6" style="0" width="6.99"/>
    <col collapsed="false" customWidth="true" hidden="false" outlineLevel="0" max="7" min="7" style="0" width="6.69"/>
    <col collapsed="false" customWidth="true" hidden="false" outlineLevel="0" max="8" min="8" style="0" width="4.73"/>
    <col collapsed="false" customWidth="true" hidden="false" outlineLevel="0" max="9" min="9" style="0" width="8.67"/>
    <col collapsed="false" customWidth="true" hidden="false" outlineLevel="0" max="10" min="10" style="0" width="6.85"/>
    <col collapsed="false" customWidth="true" hidden="false" outlineLevel="0" max="11" min="11" style="0" width="4.1"/>
    <col collapsed="false" customWidth="true" hidden="false" outlineLevel="0" max="13" min="12" style="0" width="7.22"/>
    <col collapsed="false" customWidth="true" hidden="false" outlineLevel="0" max="14" min="14" style="0" width="10.46"/>
    <col collapsed="false" customWidth="true" hidden="false" outlineLevel="0" max="15" min="15" style="0" width="5.67"/>
    <col collapsed="false" customWidth="true" hidden="false" outlineLevel="0" max="16" min="16" style="0" width="10.46"/>
    <col collapsed="false" customWidth="true" hidden="false" outlineLevel="0" max="17" min="17" style="0" width="14.62"/>
    <col collapsed="false" customWidth="true" hidden="false" outlineLevel="0" max="18" min="18" style="0" width="4.6"/>
    <col collapsed="false" customWidth="true" hidden="false" outlineLevel="0" max="65" min="19" style="0" width="10.46"/>
  </cols>
  <sheetData>
    <row r="1" customFormat="false" ht="13.8" hidden="false" customHeight="false" outlineLevel="0" collapsed="false">
      <c r="Y1" s="0" t="n">
        <v>1600</v>
      </c>
      <c r="Z1" s="0" t="n">
        <v>2240</v>
      </c>
    </row>
    <row r="2" customFormat="false" ht="13.8" hidden="false" customHeight="false" outlineLevel="0" collapsed="false">
      <c r="A2" s="5" t="s">
        <v>43</v>
      </c>
      <c r="S2" s="7" t="s">
        <v>2</v>
      </c>
      <c r="Z2" s="0" t="n">
        <v>3340</v>
      </c>
    </row>
    <row r="3" customFormat="false" ht="24.35" hidden="false" customHeight="false" outlineLevel="0" collapsed="false">
      <c r="A3" s="22" t="s">
        <v>44</v>
      </c>
      <c r="B3" s="30" t="s">
        <v>31</v>
      </c>
      <c r="C3" s="40" t="str">
        <f aca="false">"∑ € Audit "&amp;S3</f>
        <v>∑ € Audit Besuch Vollbilanz</v>
      </c>
      <c r="D3" s="30" t="s">
        <v>45</v>
      </c>
      <c r="E3" s="30" t="s">
        <v>46</v>
      </c>
      <c r="F3" s="30" t="s">
        <v>45</v>
      </c>
      <c r="G3" s="30" t="s">
        <v>7</v>
      </c>
      <c r="H3" s="30" t="s">
        <v>47</v>
      </c>
      <c r="I3" s="30" t="s">
        <v>48</v>
      </c>
      <c r="J3" s="30" t="s">
        <v>49</v>
      </c>
      <c r="K3" s="22" t="s">
        <v>50</v>
      </c>
      <c r="L3" s="22" t="s">
        <v>51</v>
      </c>
      <c r="M3" s="22" t="s">
        <v>52</v>
      </c>
      <c r="N3" s="22"/>
      <c r="O3" s="22"/>
      <c r="P3" s="1" t="s">
        <v>6</v>
      </c>
      <c r="Q3" s="41" t="s">
        <v>7</v>
      </c>
      <c r="R3" s="42" t="s">
        <v>9</v>
      </c>
      <c r="S3" s="43" t="s">
        <v>53</v>
      </c>
      <c r="T3" s="22"/>
      <c r="U3" s="22"/>
      <c r="V3" s="22"/>
      <c r="W3" s="22"/>
      <c r="X3" s="22"/>
      <c r="Y3" s="22"/>
      <c r="Z3" s="22" t="n">
        <v>5860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</row>
    <row r="4" customFormat="false" ht="16.15" hidden="false" customHeight="false" outlineLevel="0" collapsed="false">
      <c r="A4" s="5" t="s">
        <v>54</v>
      </c>
      <c r="B4" s="33" t="n">
        <v>2</v>
      </c>
      <c r="C4" s="44" t="n">
        <f aca="false">E4+I4</f>
        <v>840</v>
      </c>
      <c r="D4" s="45" t="n">
        <f aca="false">F4+H4</f>
        <v>12</v>
      </c>
      <c r="E4" s="32" t="n">
        <f aca="false">S4</f>
        <v>840</v>
      </c>
      <c r="F4" s="45" t="n">
        <f aca="false">R4</f>
        <v>12</v>
      </c>
      <c r="G4" s="32" t="n">
        <f aca="false">Q4</f>
        <v>70</v>
      </c>
      <c r="H4" s="33"/>
      <c r="I4" s="33"/>
      <c r="J4" s="46" t="n">
        <v>140</v>
      </c>
      <c r="K4" s="19"/>
      <c r="L4" s="47" t="n">
        <v>500</v>
      </c>
      <c r="M4" s="47" t="n">
        <v>600</v>
      </c>
      <c r="P4" s="1" t="s">
        <v>13</v>
      </c>
      <c r="Q4" s="17" t="n">
        <v>70</v>
      </c>
      <c r="R4" s="18" t="n">
        <v>12</v>
      </c>
      <c r="S4" s="7" t="n">
        <f aca="false">R4*Q4</f>
        <v>840</v>
      </c>
    </row>
    <row r="5" customFormat="false" ht="16.15" hidden="false" customHeight="false" outlineLevel="0" collapsed="false">
      <c r="A5" s="0" t="s">
        <v>55</v>
      </c>
      <c r="B5" s="48" t="n">
        <v>3</v>
      </c>
      <c r="C5" s="44" t="n">
        <f aca="false">E5+I5</f>
        <v>895</v>
      </c>
      <c r="D5" s="45" t="n">
        <f aca="false">F5+H5</f>
        <v>12.5614035087719</v>
      </c>
      <c r="E5" s="49" t="n">
        <f aca="false">E4+(E6-E4)/(B6-B4)*(B5-B4)</f>
        <v>895</v>
      </c>
      <c r="F5" s="50" t="n">
        <f aca="false">E5/G5</f>
        <v>12.5614035087719</v>
      </c>
      <c r="G5" s="51" t="n">
        <f aca="false">$G$4+($G$6-$G$4)/($B$6-$B$4)*(B5-$B$4)</f>
        <v>71.25</v>
      </c>
      <c r="H5" s="33"/>
      <c r="I5" s="33"/>
      <c r="J5" s="46" t="n">
        <f aca="false">J4+(J$14-J4)/(B$14-B4)*(B5-B4)</f>
        <v>141.532258064516</v>
      </c>
      <c r="M5" s="52" t="n">
        <f aca="false">M4+(M10-M4)/(B10-B4)*(B5-B4)</f>
        <v>639.583333333333</v>
      </c>
    </row>
    <row r="6" customFormat="false" ht="16.15" hidden="false" customHeight="false" outlineLevel="0" collapsed="false">
      <c r="A6" s="5" t="s">
        <v>56</v>
      </c>
      <c r="B6" s="33" t="n">
        <v>10</v>
      </c>
      <c r="C6" s="44" t="n">
        <f aca="false">E6+I6</f>
        <v>1280</v>
      </c>
      <c r="D6" s="45" t="n">
        <f aca="false">F6+H6</f>
        <v>16</v>
      </c>
      <c r="E6" s="32" t="n">
        <f aca="false">S6</f>
        <v>1280</v>
      </c>
      <c r="F6" s="45" t="n">
        <f aca="false">R6</f>
        <v>16</v>
      </c>
      <c r="G6" s="32" t="n">
        <f aca="false">Q6</f>
        <v>80</v>
      </c>
      <c r="H6" s="33"/>
      <c r="I6" s="33"/>
      <c r="J6" s="46" t="n">
        <v>150</v>
      </c>
      <c r="M6" s="52"/>
      <c r="P6" s="1" t="s">
        <v>14</v>
      </c>
      <c r="Q6" s="17" t="n">
        <v>80</v>
      </c>
      <c r="R6" s="18" t="n">
        <v>16</v>
      </c>
      <c r="S6" s="7" t="n">
        <f aca="false">R6*Q6</f>
        <v>1280</v>
      </c>
    </row>
    <row r="7" customFormat="false" ht="16.15" hidden="false" customHeight="false" outlineLevel="0" collapsed="false">
      <c r="A7" s="0" t="s">
        <v>55</v>
      </c>
      <c r="B7" s="48" t="n">
        <v>17</v>
      </c>
      <c r="C7" s="44" t="n">
        <f aca="false">E7+I7</f>
        <v>1515.66666666667</v>
      </c>
      <c r="D7" s="45" t="n">
        <f aca="false">F7+H7</f>
        <v>18.4089068825911</v>
      </c>
      <c r="E7" s="49" t="n">
        <f aca="false">E6+(E8-E6)/(B8-B6)*(B7-B6)</f>
        <v>1515.66666666667</v>
      </c>
      <c r="F7" s="50" t="n">
        <f aca="false">E7/G7</f>
        <v>18.4089068825911</v>
      </c>
      <c r="G7" s="51" t="n">
        <f aca="false">G6+(G8-G6)/(B8-B6)*(B7-B6)</f>
        <v>82.3333333333333</v>
      </c>
      <c r="H7" s="33"/>
      <c r="I7" s="33"/>
      <c r="J7" s="46" t="n">
        <f aca="false">J6+(J8-J6)/(B8-B6)*(B7-B6)</f>
        <v>154.666666666667</v>
      </c>
      <c r="M7" s="52"/>
      <c r="P7" s="1"/>
    </row>
    <row r="8" customFormat="false" ht="16.15" hidden="false" customHeight="false" outlineLevel="0" collapsed="false">
      <c r="A8" s="5" t="s">
        <v>57</v>
      </c>
      <c r="B8" s="33" t="n">
        <v>25</v>
      </c>
      <c r="C8" s="44" t="n">
        <f aca="false">E8+I8</f>
        <v>1785</v>
      </c>
      <c r="D8" s="45" t="n">
        <f aca="false">F8+H8</f>
        <v>21</v>
      </c>
      <c r="E8" s="32" t="n">
        <f aca="false">S8</f>
        <v>1785</v>
      </c>
      <c r="F8" s="45" t="n">
        <f aca="false">R8</f>
        <v>21</v>
      </c>
      <c r="G8" s="32" t="n">
        <f aca="false">Q8</f>
        <v>85</v>
      </c>
      <c r="H8" s="33"/>
      <c r="I8" s="33"/>
      <c r="J8" s="46" t="n">
        <v>160</v>
      </c>
      <c r="M8" s="52"/>
      <c r="P8" s="22" t="s">
        <v>15</v>
      </c>
      <c r="Q8" s="17" t="n">
        <v>85</v>
      </c>
      <c r="R8" s="18" t="n">
        <v>21</v>
      </c>
      <c r="S8" s="7" t="n">
        <f aca="false">R8*Q8</f>
        <v>1785</v>
      </c>
    </row>
    <row r="9" customFormat="false" ht="16.15" hidden="false" customHeight="false" outlineLevel="0" collapsed="false">
      <c r="A9" s="0" t="s">
        <v>55</v>
      </c>
      <c r="B9" s="48" t="n">
        <v>30</v>
      </c>
      <c r="C9" s="44" t="n">
        <f aca="false">E9+I9</f>
        <v>1989.36170212766</v>
      </c>
      <c r="D9" s="45" t="n">
        <f aca="false">F9+H9</f>
        <v>22.6063829787234</v>
      </c>
      <c r="E9" s="49" t="n">
        <f aca="false">E5+(E10-E5)/(B10-B5)*(B9-B5)</f>
        <v>1989.36170212766</v>
      </c>
      <c r="F9" s="50" t="n">
        <f aca="false">E9/G9</f>
        <v>22.6063829787234</v>
      </c>
      <c r="G9" s="51" t="n">
        <f aca="false">G8+(G10-G8)/(B10-B8)*(B9-B8)</f>
        <v>88</v>
      </c>
      <c r="H9" s="33"/>
      <c r="I9" s="33"/>
      <c r="J9" s="46" t="n">
        <f aca="false">J5+(J$14-J5)/(B$14-B5)*(B9-B5)</f>
        <v>182.903225806452</v>
      </c>
      <c r="M9" s="52" t="n">
        <f aca="false">M4+(M10-M4)/(B10-B4)*(B9-B4)</f>
        <v>1708.33333333333</v>
      </c>
    </row>
    <row r="10" customFormat="false" ht="16.15" hidden="false" customHeight="false" outlineLevel="0" collapsed="false">
      <c r="A10" s="5" t="s">
        <v>58</v>
      </c>
      <c r="B10" s="33" t="n">
        <v>50</v>
      </c>
      <c r="C10" s="44" t="n">
        <f aca="false">E10+I10</f>
        <v>2800</v>
      </c>
      <c r="D10" s="45" t="n">
        <f aca="false">F10+H10</f>
        <v>28</v>
      </c>
      <c r="E10" s="32" t="n">
        <f aca="false">S10</f>
        <v>2800</v>
      </c>
      <c r="F10" s="45" t="n">
        <f aca="false">R10</f>
        <v>28</v>
      </c>
      <c r="G10" s="32" t="n">
        <f aca="false">Q10</f>
        <v>100</v>
      </c>
      <c r="H10" s="33"/>
      <c r="I10" s="33"/>
      <c r="J10" s="46" t="n">
        <f aca="false">J9+(J$14-J9)/(B$14-B9)*(B10-B9)</f>
        <v>213.548387096774</v>
      </c>
      <c r="M10" s="47" t="n">
        <v>2500</v>
      </c>
      <c r="P10" s="1" t="s">
        <v>16</v>
      </c>
      <c r="Q10" s="17" t="n">
        <v>100</v>
      </c>
      <c r="R10" s="18" t="n">
        <v>28</v>
      </c>
      <c r="S10" s="7" t="n">
        <f aca="false">R10*Q10</f>
        <v>2800</v>
      </c>
    </row>
    <row r="11" customFormat="false" ht="16.15" hidden="false" customHeight="false" outlineLevel="0" collapsed="false">
      <c r="A11" s="0" t="s">
        <v>55</v>
      </c>
      <c r="B11" s="48" t="n">
        <v>75</v>
      </c>
      <c r="C11" s="44" t="n">
        <f aca="false">E11+I11</f>
        <v>3325</v>
      </c>
      <c r="D11" s="45" t="n">
        <f aca="false">F11+H11</f>
        <v>31.6666666666667</v>
      </c>
      <c r="E11" s="49" t="n">
        <f aca="false">E10+(E12-E10)/(B12-B10)*(B11-B10)</f>
        <v>3325</v>
      </c>
      <c r="F11" s="50" t="n">
        <f aca="false">E11/G11</f>
        <v>31.6666666666667</v>
      </c>
      <c r="G11" s="51" t="n">
        <f aca="false">G10+(G12-G10)/(B12-B10)*(B11-B10)</f>
        <v>105</v>
      </c>
      <c r="H11" s="33"/>
      <c r="I11" s="33"/>
      <c r="J11" s="46" t="n">
        <f aca="false">J10+(J$14-J10)/(B$14-B10)*(B11-B10)</f>
        <v>251.854838709677</v>
      </c>
    </row>
    <row r="12" customFormat="false" ht="24.35" hidden="false" customHeight="false" outlineLevel="0" collapsed="false">
      <c r="A12" s="5" t="s">
        <v>59</v>
      </c>
      <c r="B12" s="33" t="n">
        <v>100</v>
      </c>
      <c r="C12" s="44" t="n">
        <f aca="false">E12+I12</f>
        <v>4180</v>
      </c>
      <c r="D12" s="45" t="n">
        <f aca="false">F12+H12</f>
        <v>38</v>
      </c>
      <c r="E12" s="32" t="n">
        <f aca="false">S12-I12</f>
        <v>3850</v>
      </c>
      <c r="F12" s="45" t="n">
        <f aca="false">R12-H12</f>
        <v>35</v>
      </c>
      <c r="G12" s="32" t="n">
        <f aca="false">Q12</f>
        <v>110</v>
      </c>
      <c r="H12" s="33" t="n">
        <v>3</v>
      </c>
      <c r="I12" s="32" t="n">
        <f aca="false">H12*G12</f>
        <v>330</v>
      </c>
      <c r="J12" s="46" t="n">
        <f aca="false">J11+(J$14-J11)/(B$14-B11)*(B12-B11)</f>
        <v>290.161290322581</v>
      </c>
      <c r="K12" s="19" t="s">
        <v>20</v>
      </c>
      <c r="P12" s="1" t="s">
        <v>17</v>
      </c>
      <c r="Q12" s="17" t="n">
        <v>110</v>
      </c>
      <c r="R12" s="18" t="n">
        <v>38</v>
      </c>
      <c r="S12" s="7" t="n">
        <f aca="false">R12*Q12</f>
        <v>4180</v>
      </c>
    </row>
    <row r="13" customFormat="false" ht="16.15" hidden="false" customHeight="false" outlineLevel="0" collapsed="false">
      <c r="A13" s="0" t="s">
        <v>60</v>
      </c>
      <c r="B13" s="48" t="n">
        <v>200</v>
      </c>
      <c r="C13" s="44" t="n">
        <f aca="false">E13+I13</f>
        <v>6013.33333333333</v>
      </c>
      <c r="D13" s="45" t="n">
        <f aca="false">F13+H13</f>
        <v>51.5428571428571</v>
      </c>
      <c r="E13" s="49" t="n">
        <f aca="false">E12+(E14-E12)/(B14-B12)*(B13-B12)</f>
        <v>4963.33333333333</v>
      </c>
      <c r="F13" s="50" t="n">
        <f aca="false">E13/G13</f>
        <v>42.5428571428571</v>
      </c>
      <c r="G13" s="51" t="n">
        <f aca="false">G12+(G14-G12)/(B14-B12)*(B13-B12)</f>
        <v>116.666666666667</v>
      </c>
      <c r="H13" s="53" t="n">
        <f aca="false">H12+(H14-H12)/(B14-B12)*(B13-B12)</f>
        <v>9</v>
      </c>
      <c r="I13" s="54" t="n">
        <f aca="false">H13*G13</f>
        <v>1050</v>
      </c>
      <c r="J13" s="46" t="n">
        <f aca="false">J12+(J$14-J12)/(B$14-B12)*(B13-B12)</f>
        <v>443.387096774194</v>
      </c>
      <c r="K13" s="19" t="s">
        <v>20</v>
      </c>
    </row>
    <row r="14" customFormat="false" ht="24.35" hidden="false" customHeight="false" outlineLevel="0" collapsed="false">
      <c r="A14" s="5" t="s">
        <v>61</v>
      </c>
      <c r="B14" s="33" t="n">
        <v>250</v>
      </c>
      <c r="C14" s="44" t="n">
        <f aca="false">E14+I14</f>
        <v>6960</v>
      </c>
      <c r="D14" s="45" t="n">
        <f aca="false">F14+H14</f>
        <v>58</v>
      </c>
      <c r="E14" s="32" t="n">
        <f aca="false">S14-I14</f>
        <v>5520</v>
      </c>
      <c r="F14" s="45" t="n">
        <f aca="false">R14-H14</f>
        <v>46</v>
      </c>
      <c r="G14" s="32" t="n">
        <f aca="false">Q14</f>
        <v>120</v>
      </c>
      <c r="H14" s="33" t="n">
        <v>12</v>
      </c>
      <c r="I14" s="32" t="n">
        <f aca="false">H14*G14</f>
        <v>1440</v>
      </c>
      <c r="J14" s="32" t="n">
        <v>520</v>
      </c>
      <c r="K14" s="19" t="s">
        <v>20</v>
      </c>
      <c r="P14" s="22" t="s">
        <v>19</v>
      </c>
      <c r="Q14" s="17" t="n">
        <v>120</v>
      </c>
      <c r="R14" s="24" t="n">
        <v>58</v>
      </c>
      <c r="S14" s="26" t="n">
        <f aca="false">R14*Q14</f>
        <v>6960</v>
      </c>
    </row>
    <row r="15" customFormat="false" ht="16.15" hidden="false" customHeight="false" outlineLevel="0" collapsed="false">
      <c r="A15" s="0" t="s">
        <v>60</v>
      </c>
      <c r="B15" s="48" t="n">
        <v>258</v>
      </c>
      <c r="C15" s="44" t="n">
        <f aca="false">E15+I15</f>
        <v>7044.50048</v>
      </c>
      <c r="D15" s="45" t="n">
        <f aca="false">F15+H15</f>
        <v>58.5480425531915</v>
      </c>
      <c r="E15" s="49" t="n">
        <f aca="false">E14+(E16-E14)/(B16-B14)*(B15-B14)</f>
        <v>5592.96</v>
      </c>
      <c r="F15" s="50" t="n">
        <f aca="false">E15/G15</f>
        <v>46.4840425531915</v>
      </c>
      <c r="G15" s="51" t="n">
        <f aca="false">G14+(G16-G14)/(B16-B14)*(B15-B14)</f>
        <v>120.32</v>
      </c>
      <c r="H15" s="53" t="n">
        <f aca="false">H14+(H16-H14)/(B16-B14)*(B15-B14)</f>
        <v>12.064</v>
      </c>
      <c r="I15" s="54" t="n">
        <f aca="false">H15*G15</f>
        <v>1451.54048</v>
      </c>
      <c r="J15" s="32" t="n">
        <v>520</v>
      </c>
      <c r="K15" s="19" t="s">
        <v>20</v>
      </c>
    </row>
    <row r="16" customFormat="false" ht="16.15" hidden="false" customHeight="false" outlineLevel="0" collapsed="false">
      <c r="A16" s="5" t="s">
        <v>62</v>
      </c>
      <c r="B16" s="33" t="n">
        <v>500</v>
      </c>
      <c r="C16" s="44" t="n">
        <f aca="false">E16+I16</f>
        <v>9620</v>
      </c>
      <c r="D16" s="45" t="n">
        <f aca="false">F16+H16</f>
        <v>74</v>
      </c>
      <c r="E16" s="32" t="n">
        <f aca="false">S16-I16</f>
        <v>7800</v>
      </c>
      <c r="F16" s="45" t="n">
        <f aca="false">R16-H16</f>
        <v>60</v>
      </c>
      <c r="G16" s="32" t="n">
        <f aca="false">Q16</f>
        <v>130</v>
      </c>
      <c r="H16" s="33" t="n">
        <v>14</v>
      </c>
      <c r="I16" s="32" t="n">
        <f aca="false">H16*G16</f>
        <v>1820</v>
      </c>
      <c r="J16" s="32" t="n">
        <v>520</v>
      </c>
      <c r="K16" s="19" t="s">
        <v>20</v>
      </c>
      <c r="P16" s="1" t="s">
        <v>63</v>
      </c>
      <c r="Q16" s="17" t="n">
        <v>130</v>
      </c>
      <c r="R16" s="24" t="n">
        <v>74</v>
      </c>
      <c r="S16" s="26" t="n">
        <f aca="false">R16*Q16</f>
        <v>9620</v>
      </c>
      <c r="T16" s="7" t="s">
        <v>23</v>
      </c>
    </row>
    <row r="17" customFormat="false" ht="16.15" hidden="false" customHeight="false" outlineLevel="0" collapsed="false">
      <c r="A17" s="0" t="s">
        <v>60</v>
      </c>
      <c r="B17" s="48" t="n">
        <v>600</v>
      </c>
      <c r="C17" s="44" t="n">
        <f aca="false">E17+I17</f>
        <v>9776</v>
      </c>
      <c r="D17" s="45" t="n">
        <f aca="false">F17+H17</f>
        <v>75.2</v>
      </c>
      <c r="E17" s="49" t="n">
        <f aca="false">E16+(E18-E16)/(B18-B16)*(B17-B16)</f>
        <v>7904</v>
      </c>
      <c r="F17" s="50" t="n">
        <f aca="false">E17/G17</f>
        <v>60.8</v>
      </c>
      <c r="G17" s="51" t="n">
        <f aca="false">G16+(G18-G16)/(B18-B16)*(B17-B16)</f>
        <v>130</v>
      </c>
      <c r="H17" s="53" t="n">
        <f aca="false">H16+(H18-H16)/(B18-B16)*(B17-B16)</f>
        <v>14.4</v>
      </c>
      <c r="I17" s="54" t="n">
        <f aca="false">H17*G17</f>
        <v>1872</v>
      </c>
      <c r="J17" s="46" t="n">
        <f aca="false">J16+(J$14-J16)/(B$14-B16)*(B17-B16)</f>
        <v>520</v>
      </c>
      <c r="K17" s="19" t="s">
        <v>20</v>
      </c>
    </row>
    <row r="18" customFormat="false" ht="16.15" hidden="false" customHeight="false" outlineLevel="0" collapsed="false">
      <c r="A18" s="5" t="s">
        <v>64</v>
      </c>
      <c r="B18" s="33" t="n">
        <v>1000</v>
      </c>
      <c r="C18" s="44" t="n">
        <f aca="false">E18+I18</f>
        <v>10400</v>
      </c>
      <c r="D18" s="45" t="n">
        <f aca="false">F18+H18</f>
        <v>80</v>
      </c>
      <c r="E18" s="32" t="n">
        <f aca="false">S18-I18</f>
        <v>8320</v>
      </c>
      <c r="F18" s="45" t="n">
        <f aca="false">R18-H18</f>
        <v>64</v>
      </c>
      <c r="G18" s="32" t="n">
        <f aca="false">Q18</f>
        <v>130</v>
      </c>
      <c r="H18" s="33" t="n">
        <v>16</v>
      </c>
      <c r="I18" s="32" t="n">
        <f aca="false">H18*G18</f>
        <v>2080</v>
      </c>
      <c r="J18" s="32" t="n">
        <v>520</v>
      </c>
      <c r="K18" s="19" t="s">
        <v>20</v>
      </c>
      <c r="P18" s="1" t="s">
        <v>65</v>
      </c>
      <c r="Q18" s="17" t="n">
        <v>130</v>
      </c>
      <c r="R18" s="24" t="n">
        <v>80</v>
      </c>
      <c r="S18" s="26" t="n">
        <f aca="false">R18*Q18</f>
        <v>10400</v>
      </c>
      <c r="T18" s="7" t="s">
        <v>23</v>
      </c>
    </row>
    <row r="19" customFormat="false" ht="13.8" hidden="false" customHeight="false" outlineLevel="0" collapsed="false">
      <c r="P19" s="1"/>
    </row>
    <row r="20" customFormat="false" ht="13.8" hidden="false" customHeight="false" outlineLevel="0" collapsed="false">
      <c r="P20" s="1"/>
    </row>
    <row r="21" customFormat="false" ht="13.8" hidden="false" customHeight="false" outlineLevel="0" collapsed="false">
      <c r="P21" s="1"/>
    </row>
    <row r="22" customFormat="false" ht="13.8" hidden="false" customHeight="false" outlineLevel="0" collapsed="false">
      <c r="A22" s="0" t="s">
        <v>66</v>
      </c>
    </row>
    <row r="23" customFormat="false" ht="13.8" hidden="false" customHeight="false" outlineLevel="0" collapsed="false">
      <c r="A23" s="0" t="s">
        <v>67</v>
      </c>
    </row>
    <row r="24" customFormat="false" ht="13.8" hidden="false" customHeight="false" outlineLevel="0" collapsed="false">
      <c r="A24" s="0" t="s">
        <v>68</v>
      </c>
    </row>
    <row r="25" customFormat="false" ht="13.8" hidden="false" customHeight="false" outlineLevel="0" collapsed="false">
      <c r="A25" s="0" t="s">
        <v>25</v>
      </c>
    </row>
    <row r="26" customFormat="false" ht="13.8" hidden="false" customHeight="false" outlineLevel="0" collapsed="false">
      <c r="A26" s="0" t="s">
        <v>26</v>
      </c>
    </row>
    <row r="27" customFormat="false" ht="13.8" hidden="false" customHeight="false" outlineLevel="0" collapsed="false">
      <c r="A27" s="0" t="s">
        <v>69</v>
      </c>
    </row>
    <row r="28" customFormat="false" ht="13.8" hidden="false" customHeight="false" outlineLevel="0" collapsed="false">
      <c r="A28" s="0" t="s">
        <v>70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8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J25" activeCellId="0" sqref="J25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33.56"/>
    <col collapsed="false" customWidth="true" hidden="false" outlineLevel="0" max="2" min="2" style="0" width="5.28"/>
    <col collapsed="false" customWidth="true" hidden="false" outlineLevel="0" max="3" min="3" style="0" width="15"/>
    <col collapsed="false" customWidth="true" hidden="false" outlineLevel="0" max="5" min="4" style="0" width="10.46"/>
    <col collapsed="false" customWidth="true" hidden="false" outlineLevel="0" max="6" min="6" style="0" width="6.99"/>
    <col collapsed="false" customWidth="true" hidden="false" outlineLevel="0" max="7" min="7" style="0" width="6.69"/>
    <col collapsed="false" customWidth="true" hidden="false" outlineLevel="0" max="8" min="8" style="0" width="4.73"/>
    <col collapsed="false" customWidth="true" hidden="false" outlineLevel="0" max="9" min="9" style="0" width="8.67"/>
    <col collapsed="false" customWidth="true" hidden="false" outlineLevel="0" max="10" min="10" style="0" width="6.85"/>
    <col collapsed="false" customWidth="true" hidden="false" outlineLevel="0" max="11" min="11" style="0" width="4.1"/>
    <col collapsed="false" customWidth="true" hidden="false" outlineLevel="0" max="13" min="12" style="0" width="7.22"/>
    <col collapsed="false" customWidth="true" hidden="false" outlineLevel="0" max="14" min="14" style="0" width="10.46"/>
    <col collapsed="false" customWidth="true" hidden="false" outlineLevel="0" max="15" min="15" style="0" width="5.67"/>
    <col collapsed="false" customWidth="true" hidden="false" outlineLevel="0" max="16" min="16" style="0" width="10.46"/>
    <col collapsed="false" customWidth="true" hidden="false" outlineLevel="0" max="17" min="17" style="0" width="14.62"/>
    <col collapsed="false" customWidth="true" hidden="false" outlineLevel="0" max="18" min="18" style="0" width="4.6"/>
    <col collapsed="false" customWidth="true" hidden="false" outlineLevel="0" max="65" min="19" style="0" width="10.46"/>
  </cols>
  <sheetData>
    <row r="1" customFormat="false" ht="13.8" hidden="false" customHeight="false" outlineLevel="0" collapsed="false">
      <c r="Y1" s="0" t="n">
        <v>1600</v>
      </c>
      <c r="Z1" s="0" t="n">
        <v>2240</v>
      </c>
    </row>
    <row r="2" customFormat="false" ht="13.8" hidden="false" customHeight="false" outlineLevel="0" collapsed="false">
      <c r="A2" s="5" t="s">
        <v>43</v>
      </c>
      <c r="S2" s="7" t="s">
        <v>2</v>
      </c>
      <c r="Z2" s="0" t="n">
        <v>3340</v>
      </c>
    </row>
    <row r="3" customFormat="false" ht="24.35" hidden="false" customHeight="false" outlineLevel="0" collapsed="false">
      <c r="A3" s="22" t="s">
        <v>44</v>
      </c>
      <c r="B3" s="30" t="s">
        <v>31</v>
      </c>
      <c r="C3" s="40" t="str">
        <f aca="false">"∑ € Audit "&amp;S3</f>
        <v>∑ € Audit Desk Vollbilanz</v>
      </c>
      <c r="D3" s="30" t="s">
        <v>45</v>
      </c>
      <c r="E3" s="30" t="s">
        <v>46</v>
      </c>
      <c r="F3" s="30" t="s">
        <v>45</v>
      </c>
      <c r="G3" s="30" t="s">
        <v>7</v>
      </c>
      <c r="H3" s="30" t="s">
        <v>47</v>
      </c>
      <c r="I3" s="30" t="s">
        <v>48</v>
      </c>
      <c r="J3" s="30" t="s">
        <v>49</v>
      </c>
      <c r="K3" s="22" t="s">
        <v>50</v>
      </c>
      <c r="L3" s="22" t="s">
        <v>51</v>
      </c>
      <c r="M3" s="22" t="s">
        <v>52</v>
      </c>
      <c r="N3" s="22"/>
      <c r="O3" s="22"/>
      <c r="P3" s="1" t="s">
        <v>6</v>
      </c>
      <c r="Q3" s="41" t="s">
        <v>7</v>
      </c>
      <c r="R3" s="42" t="s">
        <v>8</v>
      </c>
      <c r="S3" s="43" t="s">
        <v>71</v>
      </c>
      <c r="T3" s="22"/>
      <c r="U3" s="22"/>
      <c r="V3" s="22"/>
      <c r="W3" s="22"/>
      <c r="X3" s="22"/>
      <c r="Y3" s="22"/>
      <c r="Z3" s="22" t="n">
        <v>5860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</row>
    <row r="4" customFormat="false" ht="16.15" hidden="false" customHeight="false" outlineLevel="0" collapsed="false">
      <c r="A4" s="5" t="s">
        <v>54</v>
      </c>
      <c r="B4" s="33" t="n">
        <v>2</v>
      </c>
      <c r="C4" s="44" t="n">
        <f aca="false">E4+I4</f>
        <v>560</v>
      </c>
      <c r="D4" s="45" t="n">
        <f aca="false">F4+H4</f>
        <v>8</v>
      </c>
      <c r="E4" s="32" t="n">
        <f aca="false">S4</f>
        <v>560</v>
      </c>
      <c r="F4" s="45" t="n">
        <f aca="false">R4</f>
        <v>8</v>
      </c>
      <c r="G4" s="32" t="n">
        <f aca="false">Q4</f>
        <v>70</v>
      </c>
      <c r="H4" s="33"/>
      <c r="I4" s="33"/>
      <c r="J4" s="46" t="n">
        <v>140</v>
      </c>
      <c r="K4" s="19"/>
      <c r="L4" s="47" t="n">
        <v>500</v>
      </c>
      <c r="M4" s="47" t="n">
        <v>600</v>
      </c>
      <c r="P4" s="1" t="s">
        <v>13</v>
      </c>
      <c r="Q4" s="17" t="n">
        <v>70</v>
      </c>
      <c r="R4" s="18" t="n">
        <v>8</v>
      </c>
      <c r="S4" s="7" t="n">
        <f aca="false">R4*Q4</f>
        <v>560</v>
      </c>
    </row>
    <row r="5" customFormat="false" ht="16.15" hidden="false" customHeight="false" outlineLevel="0" collapsed="false">
      <c r="A5" s="0" t="s">
        <v>55</v>
      </c>
      <c r="B5" s="48" t="n">
        <v>3</v>
      </c>
      <c r="C5" s="44" t="n">
        <f aca="false">E5+I5</f>
        <v>610</v>
      </c>
      <c r="D5" s="45" t="n">
        <f aca="false">F5+H5</f>
        <v>8.56140350877193</v>
      </c>
      <c r="E5" s="49" t="n">
        <f aca="false">E4+(E6-E4)/(B6-B4)*(B5-B4)</f>
        <v>610</v>
      </c>
      <c r="F5" s="50" t="n">
        <f aca="false">E5/G5</f>
        <v>8.56140350877193</v>
      </c>
      <c r="G5" s="51" t="n">
        <f aca="false">$G$4+($G$6-$G$4)/($B$6-$B$4)*(B5-$B$4)</f>
        <v>71.25</v>
      </c>
      <c r="H5" s="33"/>
      <c r="I5" s="33"/>
      <c r="J5" s="46" t="n">
        <f aca="false">J4+(J$14-J4)/(B$14-B4)*(B5-B4)</f>
        <v>141.532258064516</v>
      </c>
      <c r="M5" s="52" t="n">
        <f aca="false">M4+(M10-M4)/(B10-B4)*(B5-B4)</f>
        <v>639.583333333333</v>
      </c>
    </row>
    <row r="6" customFormat="false" ht="16.15" hidden="false" customHeight="false" outlineLevel="0" collapsed="false">
      <c r="A6" s="5" t="s">
        <v>56</v>
      </c>
      <c r="B6" s="33" t="n">
        <v>10</v>
      </c>
      <c r="C6" s="44" t="n">
        <f aca="false">E6+I6</f>
        <v>960</v>
      </c>
      <c r="D6" s="45" t="n">
        <f aca="false">F6+H6</f>
        <v>12</v>
      </c>
      <c r="E6" s="32" t="n">
        <f aca="false">S6</f>
        <v>960</v>
      </c>
      <c r="F6" s="45" t="n">
        <f aca="false">R6</f>
        <v>12</v>
      </c>
      <c r="G6" s="32" t="n">
        <f aca="false">Q6</f>
        <v>80</v>
      </c>
      <c r="H6" s="33"/>
      <c r="I6" s="33"/>
      <c r="J6" s="46" t="n">
        <v>150</v>
      </c>
      <c r="M6" s="52"/>
      <c r="P6" s="1" t="s">
        <v>14</v>
      </c>
      <c r="Q6" s="17" t="n">
        <v>80</v>
      </c>
      <c r="R6" s="18" t="n">
        <v>12</v>
      </c>
      <c r="S6" s="7" t="n">
        <f aca="false">R6*Q6</f>
        <v>960</v>
      </c>
    </row>
    <row r="7" customFormat="false" ht="16.15" hidden="false" customHeight="false" outlineLevel="0" collapsed="false">
      <c r="A7" s="0" t="s">
        <v>55</v>
      </c>
      <c r="B7" s="48" t="n">
        <v>17</v>
      </c>
      <c r="C7" s="44" t="n">
        <f aca="false">E7+I7</f>
        <v>1107</v>
      </c>
      <c r="D7" s="45" t="n">
        <f aca="false">F7+H7</f>
        <v>13.4453441295547</v>
      </c>
      <c r="E7" s="49" t="n">
        <f aca="false">E6+(E8-E6)/(B8-B6)*(B7-B6)</f>
        <v>1107</v>
      </c>
      <c r="F7" s="50" t="n">
        <f aca="false">E7/G7</f>
        <v>13.4453441295547</v>
      </c>
      <c r="G7" s="51" t="n">
        <f aca="false">G6+(G8-G6)/(B8-B6)*(B7-B6)</f>
        <v>82.3333333333333</v>
      </c>
      <c r="H7" s="33"/>
      <c r="I7" s="33"/>
      <c r="J7" s="46" t="n">
        <f aca="false">J6+(J8-J6)/(B8-B6)*(B7-B6)</f>
        <v>154.666666666667</v>
      </c>
      <c r="M7" s="52"/>
      <c r="P7" s="1"/>
    </row>
    <row r="8" customFormat="false" ht="16.15" hidden="false" customHeight="false" outlineLevel="0" collapsed="false">
      <c r="A8" s="5" t="s">
        <v>57</v>
      </c>
      <c r="B8" s="33" t="n">
        <v>25</v>
      </c>
      <c r="C8" s="44" t="n">
        <f aca="false">E8+I8</f>
        <v>1275</v>
      </c>
      <c r="D8" s="45" t="n">
        <f aca="false">F8+H8</f>
        <v>15</v>
      </c>
      <c r="E8" s="32" t="n">
        <f aca="false">S8</f>
        <v>1275</v>
      </c>
      <c r="F8" s="45" t="n">
        <f aca="false">R8</f>
        <v>15</v>
      </c>
      <c r="G8" s="32" t="n">
        <f aca="false">Q8</f>
        <v>85</v>
      </c>
      <c r="H8" s="33"/>
      <c r="I8" s="33"/>
      <c r="J8" s="46" t="n">
        <v>160</v>
      </c>
      <c r="M8" s="52"/>
      <c r="P8" s="22" t="s">
        <v>15</v>
      </c>
      <c r="Q8" s="17" t="n">
        <v>85</v>
      </c>
      <c r="R8" s="18" t="n">
        <v>15</v>
      </c>
      <c r="S8" s="7" t="n">
        <f aca="false">R8*Q8</f>
        <v>1275</v>
      </c>
    </row>
    <row r="9" customFormat="false" ht="16.15" hidden="false" customHeight="false" outlineLevel="0" collapsed="false">
      <c r="A9" s="0" t="s">
        <v>55</v>
      </c>
      <c r="B9" s="48" t="n">
        <v>30</v>
      </c>
      <c r="C9" s="44" t="n">
        <f aca="false">E9+I9</f>
        <v>1408.51063829787</v>
      </c>
      <c r="D9" s="45" t="n">
        <f aca="false">F9+H9</f>
        <v>16.0058027079304</v>
      </c>
      <c r="E9" s="49" t="n">
        <f aca="false">E5+(E10-E5)/(B10-B5)*(B9-B5)</f>
        <v>1408.51063829787</v>
      </c>
      <c r="F9" s="50" t="n">
        <f aca="false">E9/G9</f>
        <v>16.0058027079304</v>
      </c>
      <c r="G9" s="51" t="n">
        <f aca="false">G8+(G10-G8)/(B10-B8)*(B9-B8)</f>
        <v>88</v>
      </c>
      <c r="H9" s="33"/>
      <c r="I9" s="33"/>
      <c r="J9" s="46" t="n">
        <f aca="false">J5+(J$14-J5)/(B$14-B5)*(B9-B5)</f>
        <v>182.903225806452</v>
      </c>
      <c r="M9" s="52" t="n">
        <f aca="false">M4+(M10-M4)/(B10-B4)*(B9-B4)</f>
        <v>1708.33333333333</v>
      </c>
    </row>
    <row r="10" customFormat="false" ht="16.15" hidden="false" customHeight="false" outlineLevel="0" collapsed="false">
      <c r="A10" s="5" t="s">
        <v>58</v>
      </c>
      <c r="B10" s="33" t="n">
        <v>50</v>
      </c>
      <c r="C10" s="44" t="n">
        <f aca="false">E10+I10</f>
        <v>2000</v>
      </c>
      <c r="D10" s="45" t="n">
        <f aca="false">F10+H10</f>
        <v>20</v>
      </c>
      <c r="E10" s="32" t="n">
        <f aca="false">S10</f>
        <v>2000</v>
      </c>
      <c r="F10" s="45" t="n">
        <f aca="false">R10</f>
        <v>20</v>
      </c>
      <c r="G10" s="32" t="n">
        <f aca="false">Q10</f>
        <v>100</v>
      </c>
      <c r="H10" s="33"/>
      <c r="I10" s="33"/>
      <c r="J10" s="46" t="n">
        <f aca="false">J9+(J$14-J9)/(B$14-B9)*(B10-B9)</f>
        <v>213.548387096774</v>
      </c>
      <c r="M10" s="47" t="n">
        <v>2500</v>
      </c>
      <c r="P10" s="1" t="s">
        <v>16</v>
      </c>
      <c r="Q10" s="17" t="n">
        <v>100</v>
      </c>
      <c r="R10" s="18" t="n">
        <v>20</v>
      </c>
      <c r="S10" s="7" t="n">
        <f aca="false">R10*Q10</f>
        <v>2000</v>
      </c>
    </row>
    <row r="11" customFormat="false" ht="16.15" hidden="false" customHeight="false" outlineLevel="0" collapsed="false">
      <c r="A11" s="0" t="s">
        <v>55</v>
      </c>
      <c r="B11" s="48" t="n">
        <v>75</v>
      </c>
      <c r="C11" s="44" t="n">
        <f aca="false">E11+I11</f>
        <v>2375</v>
      </c>
      <c r="D11" s="45" t="n">
        <f aca="false">F11+H11</f>
        <v>22.6190476190476</v>
      </c>
      <c r="E11" s="49" t="n">
        <f aca="false">E10+(E12-E10)/(B12-B10)*(B11-B10)</f>
        <v>2375</v>
      </c>
      <c r="F11" s="50" t="n">
        <f aca="false">E11/G11</f>
        <v>22.6190476190476</v>
      </c>
      <c r="G11" s="51" t="n">
        <f aca="false">G10+(G12-G10)/(B12-B10)*(B11-B10)</f>
        <v>105</v>
      </c>
      <c r="H11" s="33"/>
      <c r="I11" s="33"/>
      <c r="J11" s="46" t="n">
        <f aca="false">J10+(J$14-J10)/(B$14-B10)*(B11-B10)</f>
        <v>251.854838709677</v>
      </c>
    </row>
    <row r="12" customFormat="false" ht="24.35" hidden="false" customHeight="false" outlineLevel="0" collapsed="false">
      <c r="A12" s="5" t="s">
        <v>59</v>
      </c>
      <c r="B12" s="33" t="n">
        <v>100</v>
      </c>
      <c r="C12" s="44" t="n">
        <f aca="false">E12+I12</f>
        <v>3080</v>
      </c>
      <c r="D12" s="45" t="n">
        <f aca="false">F12+H12</f>
        <v>28</v>
      </c>
      <c r="E12" s="32" t="n">
        <f aca="false">S12-I12</f>
        <v>2750</v>
      </c>
      <c r="F12" s="45" t="n">
        <f aca="false">R12-H12</f>
        <v>25</v>
      </c>
      <c r="G12" s="32" t="n">
        <f aca="false">Q12</f>
        <v>110</v>
      </c>
      <c r="H12" s="33" t="n">
        <v>3</v>
      </c>
      <c r="I12" s="32" t="n">
        <f aca="false">H12*G12</f>
        <v>330</v>
      </c>
      <c r="J12" s="46" t="n">
        <f aca="false">J11+(J$14-J11)/(B$14-B11)*(B12-B11)</f>
        <v>290.161290322581</v>
      </c>
      <c r="K12" s="19" t="s">
        <v>20</v>
      </c>
      <c r="P12" s="1" t="s">
        <v>17</v>
      </c>
      <c r="Q12" s="17" t="n">
        <v>110</v>
      </c>
      <c r="R12" s="18" t="n">
        <v>28</v>
      </c>
      <c r="S12" s="7" t="n">
        <f aca="false">R12*Q12</f>
        <v>3080</v>
      </c>
    </row>
    <row r="13" customFormat="false" ht="16.15" hidden="false" customHeight="false" outlineLevel="0" collapsed="false">
      <c r="A13" s="0" t="s">
        <v>60</v>
      </c>
      <c r="B13" s="48" t="n">
        <v>200</v>
      </c>
      <c r="C13" s="44" t="n">
        <f aca="false">E13+I13</f>
        <v>4846.66666666667</v>
      </c>
      <c r="D13" s="45" t="n">
        <f aca="false">F13+H13</f>
        <v>41.5428571428572</v>
      </c>
      <c r="E13" s="49" t="n">
        <f aca="false">E12+(E14-E12)/(B14-B12)*(B13-B12)</f>
        <v>3796.66666666667</v>
      </c>
      <c r="F13" s="50" t="n">
        <f aca="false">E13/G13</f>
        <v>32.5428571428571</v>
      </c>
      <c r="G13" s="51" t="n">
        <f aca="false">G12+(G14-G12)/(B14-B12)*(B13-B12)</f>
        <v>116.666666666667</v>
      </c>
      <c r="H13" s="53" t="n">
        <f aca="false">H12+(H14-H12)/(B14-B12)*(B13-B12)</f>
        <v>9</v>
      </c>
      <c r="I13" s="54" t="n">
        <f aca="false">H13*G13</f>
        <v>1050</v>
      </c>
      <c r="J13" s="46" t="n">
        <f aca="false">J12+(J$14-J12)/(B$14-B12)*(B13-B12)</f>
        <v>443.387096774194</v>
      </c>
      <c r="K13" s="19" t="s">
        <v>20</v>
      </c>
    </row>
    <row r="14" customFormat="false" ht="24.35" hidden="false" customHeight="false" outlineLevel="0" collapsed="false">
      <c r="A14" s="5" t="s">
        <v>61</v>
      </c>
      <c r="B14" s="33" t="n">
        <v>250</v>
      </c>
      <c r="C14" s="44" t="n">
        <f aca="false">E14+I14</f>
        <v>5760</v>
      </c>
      <c r="D14" s="45" t="n">
        <f aca="false">F14+H14</f>
        <v>48</v>
      </c>
      <c r="E14" s="32" t="n">
        <f aca="false">S14-I14</f>
        <v>4320</v>
      </c>
      <c r="F14" s="45" t="n">
        <f aca="false">R14-H14</f>
        <v>36</v>
      </c>
      <c r="G14" s="32" t="n">
        <f aca="false">Q14</f>
        <v>120</v>
      </c>
      <c r="H14" s="33" t="n">
        <v>12</v>
      </c>
      <c r="I14" s="32" t="n">
        <f aca="false">H14*G14</f>
        <v>1440</v>
      </c>
      <c r="J14" s="32" t="n">
        <v>520</v>
      </c>
      <c r="K14" s="19" t="s">
        <v>20</v>
      </c>
      <c r="P14" s="22" t="s">
        <v>19</v>
      </c>
      <c r="Q14" s="17" t="n">
        <v>120</v>
      </c>
      <c r="R14" s="24" t="n">
        <v>48</v>
      </c>
      <c r="S14" s="26" t="n">
        <f aca="false">R14*Q14</f>
        <v>5760</v>
      </c>
    </row>
    <row r="15" customFormat="false" ht="16.15" hidden="false" customHeight="false" outlineLevel="0" collapsed="false">
      <c r="A15" s="0" t="s">
        <v>60</v>
      </c>
      <c r="B15" s="48" t="n">
        <v>300</v>
      </c>
      <c r="C15" s="44"/>
      <c r="D15" s="45" t="n">
        <f aca="false">F15+H15</f>
        <v>50.9573770491803</v>
      </c>
      <c r="E15" s="49" t="n">
        <f aca="false">E14+(E16-E14)/(B16-B14)*(B15-B14)</f>
        <v>4704</v>
      </c>
      <c r="F15" s="50" t="n">
        <f aca="false">E15/G15</f>
        <v>38.5573770491803</v>
      </c>
      <c r="G15" s="51" t="n">
        <f aca="false">G14+(G16-G14)/(B16-B14)*(B15-B14)</f>
        <v>122</v>
      </c>
      <c r="H15" s="53" t="n">
        <f aca="false">H14+(H16-H14)/(B16-B14)*(B15-B14)</f>
        <v>12.4</v>
      </c>
      <c r="I15" s="54" t="n">
        <f aca="false">H15*G15</f>
        <v>1512.8</v>
      </c>
      <c r="J15" s="32" t="n">
        <v>520</v>
      </c>
      <c r="K15" s="19" t="s">
        <v>20</v>
      </c>
    </row>
    <row r="16" customFormat="false" ht="16.15" hidden="false" customHeight="false" outlineLevel="0" collapsed="false">
      <c r="A16" s="5" t="s">
        <v>62</v>
      </c>
      <c r="B16" s="33" t="n">
        <v>500</v>
      </c>
      <c r="C16" s="44"/>
      <c r="D16" s="45" t="n">
        <f aca="false">F16+H16</f>
        <v>62</v>
      </c>
      <c r="E16" s="32" t="n">
        <f aca="false">S16-I16</f>
        <v>6240</v>
      </c>
      <c r="F16" s="45" t="n">
        <f aca="false">R16-H16</f>
        <v>48</v>
      </c>
      <c r="G16" s="32" t="n">
        <f aca="false">Q16</f>
        <v>130</v>
      </c>
      <c r="H16" s="33" t="n">
        <v>14</v>
      </c>
      <c r="I16" s="32" t="n">
        <f aca="false">H16*G16</f>
        <v>1820</v>
      </c>
      <c r="J16" s="32" t="n">
        <v>520</v>
      </c>
      <c r="K16" s="19" t="s">
        <v>20</v>
      </c>
      <c r="P16" s="1" t="s">
        <v>63</v>
      </c>
      <c r="Q16" s="17" t="n">
        <v>130</v>
      </c>
      <c r="R16" s="24" t="n">
        <v>62</v>
      </c>
      <c r="S16" s="26" t="n">
        <f aca="false">R16*Q16</f>
        <v>8060</v>
      </c>
      <c r="T16" s="7" t="s">
        <v>23</v>
      </c>
    </row>
    <row r="17" customFormat="false" ht="16.15" hidden="false" customHeight="false" outlineLevel="0" collapsed="false">
      <c r="A17" s="0" t="s">
        <v>60</v>
      </c>
      <c r="B17" s="48" t="n">
        <v>600</v>
      </c>
      <c r="C17" s="44"/>
      <c r="D17" s="45" t="n">
        <f aca="false">F17+H17</f>
        <v>63.6</v>
      </c>
      <c r="E17" s="49" t="n">
        <f aca="false">E16+(E18-E16)/(B18-B16)*(B17-B16)</f>
        <v>6396</v>
      </c>
      <c r="F17" s="50" t="n">
        <f aca="false">E17/G17</f>
        <v>49.2</v>
      </c>
      <c r="G17" s="51" t="n">
        <f aca="false">G16+(G18-G16)/(B18-B16)*(B17-B16)</f>
        <v>130</v>
      </c>
      <c r="H17" s="53" t="n">
        <f aca="false">H16+(H18-H16)/(B18-B16)*(B17-B16)</f>
        <v>14.4</v>
      </c>
      <c r="I17" s="54" t="n">
        <f aca="false">H17*G17</f>
        <v>1872</v>
      </c>
      <c r="J17" s="46" t="n">
        <f aca="false">J16+(J$14-J16)/(B$14-B16)*(B17-B16)</f>
        <v>520</v>
      </c>
      <c r="K17" s="19" t="s">
        <v>20</v>
      </c>
    </row>
    <row r="18" customFormat="false" ht="16.15" hidden="false" customHeight="false" outlineLevel="0" collapsed="false">
      <c r="A18" s="5" t="s">
        <v>64</v>
      </c>
      <c r="B18" s="33" t="n">
        <v>1000</v>
      </c>
      <c r="C18" s="44"/>
      <c r="D18" s="45" t="n">
        <f aca="false">F18+H18</f>
        <v>70</v>
      </c>
      <c r="E18" s="32" t="n">
        <f aca="false">S18-I18</f>
        <v>7020</v>
      </c>
      <c r="F18" s="45" t="n">
        <f aca="false">R18-H18</f>
        <v>54</v>
      </c>
      <c r="G18" s="32" t="n">
        <f aca="false">Q18</f>
        <v>130</v>
      </c>
      <c r="H18" s="33" t="n">
        <v>16</v>
      </c>
      <c r="I18" s="32" t="n">
        <f aca="false">H18*G18</f>
        <v>2080</v>
      </c>
      <c r="J18" s="32" t="n">
        <v>520</v>
      </c>
      <c r="K18" s="19" t="s">
        <v>20</v>
      </c>
      <c r="P18" s="1" t="s">
        <v>65</v>
      </c>
      <c r="Q18" s="17" t="n">
        <v>130</v>
      </c>
      <c r="R18" s="24" t="n">
        <v>70</v>
      </c>
      <c r="S18" s="26" t="n">
        <f aca="false">R18*Q18</f>
        <v>9100</v>
      </c>
      <c r="T18" s="7" t="s">
        <v>23</v>
      </c>
    </row>
    <row r="19" customFormat="false" ht="13.8" hidden="false" customHeight="false" outlineLevel="0" collapsed="false">
      <c r="P19" s="1"/>
    </row>
    <row r="20" customFormat="false" ht="13.8" hidden="false" customHeight="false" outlineLevel="0" collapsed="false">
      <c r="P20" s="1"/>
    </row>
    <row r="21" customFormat="false" ht="13.8" hidden="false" customHeight="false" outlineLevel="0" collapsed="false">
      <c r="P21" s="1"/>
    </row>
    <row r="22" customFormat="false" ht="13.8" hidden="false" customHeight="false" outlineLevel="0" collapsed="false">
      <c r="A22" s="0" t="s">
        <v>66</v>
      </c>
    </row>
    <row r="23" customFormat="false" ht="13.8" hidden="false" customHeight="false" outlineLevel="0" collapsed="false">
      <c r="A23" s="0" t="s">
        <v>67</v>
      </c>
    </row>
    <row r="24" customFormat="false" ht="13.8" hidden="false" customHeight="false" outlineLevel="0" collapsed="false">
      <c r="A24" s="0" t="s">
        <v>68</v>
      </c>
    </row>
    <row r="25" customFormat="false" ht="13.8" hidden="false" customHeight="false" outlineLevel="0" collapsed="false">
      <c r="A25" s="0" t="s">
        <v>25</v>
      </c>
    </row>
    <row r="26" customFormat="false" ht="13.8" hidden="false" customHeight="false" outlineLevel="0" collapsed="false">
      <c r="A26" s="0" t="s">
        <v>26</v>
      </c>
    </row>
    <row r="27" customFormat="false" ht="13.8" hidden="false" customHeight="false" outlineLevel="0" collapsed="false">
      <c r="A27" s="0" t="s">
        <v>69</v>
      </c>
    </row>
    <row r="28" customFormat="false" ht="13.8" hidden="false" customHeight="false" outlineLevel="0" collapsed="false">
      <c r="A28" s="0" t="s">
        <v>70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N28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I27" activeCellId="0" sqref="I27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33.56"/>
    <col collapsed="false" customWidth="true" hidden="false" outlineLevel="0" max="2" min="2" style="0" width="5.28"/>
    <col collapsed="false" customWidth="true" hidden="false" outlineLevel="0" max="3" min="3" style="0" width="15"/>
    <col collapsed="false" customWidth="true" hidden="false" outlineLevel="0" max="4" min="4" style="0" width="7.02"/>
    <col collapsed="false" customWidth="true" hidden="false" outlineLevel="0" max="5" min="5" style="0" width="10.46"/>
    <col collapsed="false" customWidth="true" hidden="false" outlineLevel="0" max="6" min="6" style="0" width="6.99"/>
    <col collapsed="false" customWidth="true" hidden="false" outlineLevel="0" max="7" min="7" style="0" width="6.69"/>
    <col collapsed="false" customWidth="true" hidden="false" outlineLevel="0" max="8" min="8" style="0" width="4.73"/>
    <col collapsed="false" customWidth="true" hidden="false" outlineLevel="0" max="9" min="9" style="0" width="8.67"/>
    <col collapsed="false" customWidth="true" hidden="false" outlineLevel="0" max="10" min="10" style="0" width="6.85"/>
    <col collapsed="false" customWidth="true" hidden="false" outlineLevel="0" max="11" min="11" style="0" width="4.1"/>
    <col collapsed="false" customWidth="true" hidden="false" outlineLevel="0" max="13" min="12" style="0" width="7.22"/>
    <col collapsed="false" customWidth="true" hidden="false" outlineLevel="0" max="14" min="14" style="0" width="10.46"/>
    <col collapsed="false" customWidth="true" hidden="false" outlineLevel="0" max="15" min="15" style="0" width="5.67"/>
    <col collapsed="false" customWidth="true" hidden="false" outlineLevel="0" max="16" min="16" style="0" width="10.46"/>
    <col collapsed="false" customWidth="true" hidden="false" outlineLevel="0" max="17" min="17" style="0" width="14.62"/>
    <col collapsed="false" customWidth="true" hidden="false" outlineLevel="0" max="18" min="18" style="0" width="4.6"/>
    <col collapsed="false" customWidth="true" hidden="false" outlineLevel="0" max="19" min="19" style="0" width="8.52"/>
    <col collapsed="false" customWidth="true" hidden="false" outlineLevel="0" max="20" min="20" style="0" width="8.11"/>
    <col collapsed="false" customWidth="true" hidden="false" outlineLevel="0" max="66" min="21" style="0" width="10.46"/>
  </cols>
  <sheetData>
    <row r="1" customFormat="false" ht="13.8" hidden="false" customHeight="false" outlineLevel="0" collapsed="false">
      <c r="Z1" s="0" t="n">
        <v>1600</v>
      </c>
      <c r="AA1" s="0" t="n">
        <v>2240</v>
      </c>
    </row>
    <row r="2" customFormat="false" ht="13.8" hidden="false" customHeight="false" outlineLevel="0" collapsed="false">
      <c r="A2" s="5" t="s">
        <v>43</v>
      </c>
      <c r="R2" s="55" t="n">
        <v>0.8</v>
      </c>
      <c r="S2" s="7" t="s">
        <v>72</v>
      </c>
      <c r="T2" s="7"/>
      <c r="AA2" s="0" t="n">
        <v>3340</v>
      </c>
    </row>
    <row r="3" customFormat="false" ht="35.75" hidden="false" customHeight="false" outlineLevel="0" collapsed="false">
      <c r="A3" s="22" t="s">
        <v>44</v>
      </c>
      <c r="B3" s="30" t="s">
        <v>31</v>
      </c>
      <c r="C3" s="40" t="str">
        <f aca="false">"∑ € Audit "&amp;S3</f>
        <v>∑ € Audit Besuch Kompakt-bilanz</v>
      </c>
      <c r="D3" s="30" t="s">
        <v>45</v>
      </c>
      <c r="E3" s="30" t="s">
        <v>46</v>
      </c>
      <c r="F3" s="30" t="s">
        <v>45</v>
      </c>
      <c r="G3" s="30" t="s">
        <v>7</v>
      </c>
      <c r="H3" s="30" t="s">
        <v>47</v>
      </c>
      <c r="I3" s="30" t="s">
        <v>48</v>
      </c>
      <c r="J3" s="30" t="s">
        <v>49</v>
      </c>
      <c r="K3" s="22" t="s">
        <v>50</v>
      </c>
      <c r="L3" s="22" t="s">
        <v>51</v>
      </c>
      <c r="M3" s="22" t="s">
        <v>52</v>
      </c>
      <c r="N3" s="22"/>
      <c r="O3" s="22"/>
      <c r="P3" s="1" t="s">
        <v>6</v>
      </c>
      <c r="Q3" s="41" t="s">
        <v>7</v>
      </c>
      <c r="R3" s="42" t="s">
        <v>9</v>
      </c>
      <c r="S3" s="43" t="s">
        <v>73</v>
      </c>
      <c r="T3" s="42" t="s">
        <v>74</v>
      </c>
      <c r="U3" s="22"/>
      <c r="V3" s="22"/>
      <c r="W3" s="22"/>
      <c r="X3" s="22"/>
      <c r="Y3" s="22"/>
      <c r="Z3" s="22"/>
      <c r="AA3" s="22" t="n">
        <v>5860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</row>
    <row r="4" customFormat="false" ht="16.15" hidden="false" customHeight="false" outlineLevel="0" collapsed="false">
      <c r="A4" s="5" t="s">
        <v>54</v>
      </c>
      <c r="B4" s="33" t="n">
        <v>2</v>
      </c>
      <c r="C4" s="44" t="n">
        <f aca="false">E4+I4</f>
        <v>672</v>
      </c>
      <c r="D4" s="45" t="n">
        <f aca="false">F4+H4</f>
        <v>9.6</v>
      </c>
      <c r="E4" s="32" t="n">
        <f aca="false">S4</f>
        <v>672</v>
      </c>
      <c r="F4" s="45" t="n">
        <f aca="false">R4</f>
        <v>9.6</v>
      </c>
      <c r="G4" s="32" t="n">
        <f aca="false">Q4</f>
        <v>70</v>
      </c>
      <c r="H4" s="33"/>
      <c r="I4" s="33"/>
      <c r="J4" s="46" t="n">
        <v>140</v>
      </c>
      <c r="K4" s="19"/>
      <c r="L4" s="47" t="n">
        <v>500</v>
      </c>
      <c r="M4" s="47" t="n">
        <v>600</v>
      </c>
      <c r="P4" s="1" t="s">
        <v>13</v>
      </c>
      <c r="Q4" s="17" t="n">
        <v>70</v>
      </c>
      <c r="R4" s="19" t="n">
        <f aca="false">T4*$R$2</f>
        <v>9.6</v>
      </c>
      <c r="S4" s="7" t="n">
        <f aca="false">R4*Q4</f>
        <v>672</v>
      </c>
      <c r="T4" s="18" t="n">
        <v>12</v>
      </c>
    </row>
    <row r="5" customFormat="false" ht="16.15" hidden="false" customHeight="false" outlineLevel="0" collapsed="false">
      <c r="A5" s="0" t="s">
        <v>55</v>
      </c>
      <c r="B5" s="48" t="n">
        <v>3</v>
      </c>
      <c r="C5" s="44" t="n">
        <f aca="false">E5+I5</f>
        <v>716</v>
      </c>
      <c r="D5" s="45" t="n">
        <f aca="false">F5+H5</f>
        <v>10.0491228070175</v>
      </c>
      <c r="E5" s="49" t="n">
        <f aca="false">E4+(E6-E4)/(B6-B4)*(B5-B4)</f>
        <v>716</v>
      </c>
      <c r="F5" s="50" t="n">
        <f aca="false">E5/G5</f>
        <v>10.0491228070175</v>
      </c>
      <c r="G5" s="51" t="n">
        <f aca="false">$G$4+($G$6-$G$4)/($B$6-$B$4)*(B5-$B$4)</f>
        <v>71.25</v>
      </c>
      <c r="H5" s="33"/>
      <c r="I5" s="33"/>
      <c r="J5" s="46" t="n">
        <f aca="false">J4+(J$14-J4)/(B$14-B4)*(B5-B4)</f>
        <v>141.532258064516</v>
      </c>
      <c r="M5" s="52" t="n">
        <f aca="false">M4+(M10-M4)/(B10-B4)*(B5-B4)</f>
        <v>639.583333333333</v>
      </c>
      <c r="R5" s="56"/>
    </row>
    <row r="6" customFormat="false" ht="16.15" hidden="false" customHeight="false" outlineLevel="0" collapsed="false">
      <c r="A6" s="5" t="s">
        <v>56</v>
      </c>
      <c r="B6" s="33" t="n">
        <v>10</v>
      </c>
      <c r="C6" s="44" t="n">
        <f aca="false">E6+I6</f>
        <v>1024</v>
      </c>
      <c r="D6" s="45" t="n">
        <f aca="false">F6+H6</f>
        <v>12.8</v>
      </c>
      <c r="E6" s="32" t="n">
        <f aca="false">S6</f>
        <v>1024</v>
      </c>
      <c r="F6" s="45" t="n">
        <f aca="false">R6</f>
        <v>12.8</v>
      </c>
      <c r="G6" s="32" t="n">
        <f aca="false">Q6</f>
        <v>80</v>
      </c>
      <c r="H6" s="33"/>
      <c r="I6" s="33"/>
      <c r="J6" s="46" t="n">
        <v>150</v>
      </c>
      <c r="M6" s="52"/>
      <c r="P6" s="1" t="s">
        <v>14</v>
      </c>
      <c r="Q6" s="17" t="n">
        <v>80</v>
      </c>
      <c r="R6" s="19" t="n">
        <f aca="false">T6*$R$2</f>
        <v>12.8</v>
      </c>
      <c r="S6" s="7" t="n">
        <f aca="false">R6*Q6</f>
        <v>1024</v>
      </c>
      <c r="T6" s="18" t="n">
        <v>16</v>
      </c>
    </row>
    <row r="7" customFormat="false" ht="16.15" hidden="false" customHeight="false" outlineLevel="0" collapsed="false">
      <c r="A7" s="0" t="s">
        <v>55</v>
      </c>
      <c r="B7" s="48" t="n">
        <v>17</v>
      </c>
      <c r="C7" s="44" t="n">
        <f aca="false">E7+I7</f>
        <v>1212.53333333333</v>
      </c>
      <c r="D7" s="45" t="n">
        <f aca="false">F7+H7</f>
        <v>14.7271255060729</v>
      </c>
      <c r="E7" s="49" t="n">
        <f aca="false">E6+(E8-E6)/(B8-B6)*(B7-B6)</f>
        <v>1212.53333333333</v>
      </c>
      <c r="F7" s="50" t="n">
        <f aca="false">E7/G7</f>
        <v>14.7271255060729</v>
      </c>
      <c r="G7" s="51" t="n">
        <f aca="false">G6+(G8-G6)/(B8-B6)*(B7-B6)</f>
        <v>82.3333333333333</v>
      </c>
      <c r="H7" s="33"/>
      <c r="I7" s="33"/>
      <c r="J7" s="46" t="n">
        <f aca="false">J6+(J8-J6)/(B8-B6)*(B7-B6)</f>
        <v>154.666666666667</v>
      </c>
      <c r="M7" s="52"/>
      <c r="P7" s="1"/>
      <c r="R7" s="56"/>
    </row>
    <row r="8" customFormat="false" ht="16.15" hidden="false" customHeight="false" outlineLevel="0" collapsed="false">
      <c r="A8" s="5" t="s">
        <v>57</v>
      </c>
      <c r="B8" s="33" t="n">
        <v>25</v>
      </c>
      <c r="C8" s="44" t="n">
        <f aca="false">E8+I8</f>
        <v>1428</v>
      </c>
      <c r="D8" s="45" t="n">
        <f aca="false">F8+H8</f>
        <v>16.8</v>
      </c>
      <c r="E8" s="32" t="n">
        <f aca="false">S8</f>
        <v>1428</v>
      </c>
      <c r="F8" s="45" t="n">
        <f aca="false">R8</f>
        <v>16.8</v>
      </c>
      <c r="G8" s="32" t="n">
        <f aca="false">Q8</f>
        <v>85</v>
      </c>
      <c r="H8" s="33"/>
      <c r="I8" s="33"/>
      <c r="J8" s="46" t="n">
        <v>160</v>
      </c>
      <c r="M8" s="52"/>
      <c r="P8" s="22" t="s">
        <v>15</v>
      </c>
      <c r="Q8" s="17" t="n">
        <v>85</v>
      </c>
      <c r="R8" s="19" t="n">
        <f aca="false">T8*$R$2</f>
        <v>16.8</v>
      </c>
      <c r="S8" s="7" t="n">
        <f aca="false">R8*Q8</f>
        <v>1428</v>
      </c>
      <c r="T8" s="18" t="n">
        <v>21</v>
      </c>
    </row>
    <row r="9" customFormat="false" ht="16.15" hidden="false" customHeight="false" outlineLevel="0" collapsed="false">
      <c r="A9" s="0" t="s">
        <v>55</v>
      </c>
      <c r="B9" s="48" t="n">
        <v>30</v>
      </c>
      <c r="C9" s="44" t="n">
        <f aca="false">E9+I9</f>
        <v>1591.48936170213</v>
      </c>
      <c r="D9" s="45" t="n">
        <f aca="false">F9+H9</f>
        <v>18.0851063829787</v>
      </c>
      <c r="E9" s="49" t="n">
        <f aca="false">E5+(E10-E5)/(B10-B5)*(B9-B5)</f>
        <v>1591.48936170213</v>
      </c>
      <c r="F9" s="50" t="n">
        <f aca="false">E9/G9</f>
        <v>18.0851063829787</v>
      </c>
      <c r="G9" s="51" t="n">
        <f aca="false">G8+(G10-G8)/(B10-B8)*(B9-B8)</f>
        <v>88</v>
      </c>
      <c r="H9" s="33"/>
      <c r="I9" s="33"/>
      <c r="J9" s="46" t="n">
        <f aca="false">J5+(J$14-J5)/(B$14-B5)*(B9-B5)</f>
        <v>182.903225806452</v>
      </c>
      <c r="M9" s="52" t="n">
        <f aca="false">M4+(M10-M4)/(B10-B4)*(B9-B4)</f>
        <v>1708.33333333333</v>
      </c>
      <c r="R9" s="56"/>
    </row>
    <row r="10" customFormat="false" ht="16.15" hidden="false" customHeight="false" outlineLevel="0" collapsed="false">
      <c r="A10" s="5" t="s">
        <v>58</v>
      </c>
      <c r="B10" s="33" t="n">
        <v>50</v>
      </c>
      <c r="C10" s="44" t="n">
        <f aca="false">E10+I10</f>
        <v>2240</v>
      </c>
      <c r="D10" s="45" t="n">
        <f aca="false">F10+H10</f>
        <v>22.4</v>
      </c>
      <c r="E10" s="32" t="n">
        <f aca="false">S10</f>
        <v>2240</v>
      </c>
      <c r="F10" s="45" t="n">
        <f aca="false">R10</f>
        <v>22.4</v>
      </c>
      <c r="G10" s="32" t="n">
        <f aca="false">Q10</f>
        <v>100</v>
      </c>
      <c r="H10" s="33"/>
      <c r="I10" s="33"/>
      <c r="J10" s="46" t="n">
        <f aca="false">J9+(J$14-J9)/(B$14-B9)*(B10-B9)</f>
        <v>213.548387096774</v>
      </c>
      <c r="M10" s="47" t="n">
        <v>2500</v>
      </c>
      <c r="P10" s="1" t="s">
        <v>16</v>
      </c>
      <c r="Q10" s="17" t="n">
        <v>100</v>
      </c>
      <c r="R10" s="19" t="n">
        <f aca="false">T10*$R$2</f>
        <v>22.4</v>
      </c>
      <c r="S10" s="7" t="n">
        <f aca="false">R10*Q10</f>
        <v>2240</v>
      </c>
      <c r="T10" s="18" t="n">
        <v>28</v>
      </c>
    </row>
    <row r="11" customFormat="false" ht="16.15" hidden="false" customHeight="false" outlineLevel="0" collapsed="false">
      <c r="A11" s="0" t="s">
        <v>55</v>
      </c>
      <c r="B11" s="48" t="n">
        <v>75</v>
      </c>
      <c r="C11" s="44" t="n">
        <f aca="false">E11+I11</f>
        <v>2627</v>
      </c>
      <c r="D11" s="45" t="n">
        <f aca="false">F11+H11</f>
        <v>25.0190476190476</v>
      </c>
      <c r="E11" s="49" t="n">
        <f aca="false">E10+(E12-E10)/(B12-B10)*(B11-B10)</f>
        <v>2627</v>
      </c>
      <c r="F11" s="50" t="n">
        <f aca="false">E11/G11</f>
        <v>25.0190476190476</v>
      </c>
      <c r="G11" s="51" t="n">
        <f aca="false">G10+(G12-G10)/(B12-B10)*(B11-B10)</f>
        <v>105</v>
      </c>
      <c r="H11" s="33"/>
      <c r="I11" s="33"/>
      <c r="J11" s="46" t="n">
        <f aca="false">J10+(J$14-J10)/(B$14-B10)*(B11-B10)</f>
        <v>251.854838709677</v>
      </c>
      <c r="R11" s="56"/>
    </row>
    <row r="12" customFormat="false" ht="24.35" hidden="false" customHeight="false" outlineLevel="0" collapsed="false">
      <c r="A12" s="5" t="s">
        <v>59</v>
      </c>
      <c r="B12" s="33" t="n">
        <v>100</v>
      </c>
      <c r="C12" s="44" t="n">
        <f aca="false">E12+I12</f>
        <v>3344</v>
      </c>
      <c r="D12" s="45" t="n">
        <f aca="false">F12+H12</f>
        <v>30.4</v>
      </c>
      <c r="E12" s="32" t="n">
        <f aca="false">S12-I12</f>
        <v>3014</v>
      </c>
      <c r="F12" s="45" t="n">
        <f aca="false">R12-H12</f>
        <v>27.4</v>
      </c>
      <c r="G12" s="32" t="n">
        <f aca="false">Q12</f>
        <v>110</v>
      </c>
      <c r="H12" s="33" t="n">
        <v>3</v>
      </c>
      <c r="I12" s="32" t="n">
        <f aca="false">H12*G12</f>
        <v>330</v>
      </c>
      <c r="J12" s="46" t="n">
        <f aca="false">J11+(J$14-J11)/(B$14-B11)*(B12-B11)</f>
        <v>290.161290322581</v>
      </c>
      <c r="K12" s="19" t="s">
        <v>20</v>
      </c>
      <c r="P12" s="1" t="s">
        <v>17</v>
      </c>
      <c r="Q12" s="17" t="n">
        <v>110</v>
      </c>
      <c r="R12" s="19" t="n">
        <f aca="false">T12*$R$2</f>
        <v>30.4</v>
      </c>
      <c r="S12" s="7" t="n">
        <f aca="false">R12*Q12</f>
        <v>3344</v>
      </c>
      <c r="T12" s="18" t="n">
        <v>38</v>
      </c>
    </row>
    <row r="13" customFormat="false" ht="16.15" hidden="false" customHeight="false" outlineLevel="0" collapsed="false">
      <c r="A13" s="0" t="s">
        <v>60</v>
      </c>
      <c r="B13" s="48" t="n">
        <v>200</v>
      </c>
      <c r="C13" s="44" t="n">
        <f aca="false">E13+I13</f>
        <v>4812</v>
      </c>
      <c r="D13" s="45" t="n">
        <f aca="false">F13+H13</f>
        <v>41.2457142857143</v>
      </c>
      <c r="E13" s="49" t="n">
        <f aca="false">E12+(E14-E12)/(B14-B12)*(B13-B12)</f>
        <v>3948.66666666667</v>
      </c>
      <c r="F13" s="50" t="n">
        <f aca="false">E13/G13</f>
        <v>33.8457142857143</v>
      </c>
      <c r="G13" s="51" t="n">
        <f aca="false">G12+(G14-G12)/(B14-B12)*(B13-B12)</f>
        <v>116.666666666667</v>
      </c>
      <c r="H13" s="53" t="n">
        <f aca="false">H12+(H14-H12)/(B14-B12)*(B13-B12)</f>
        <v>7.4</v>
      </c>
      <c r="I13" s="54" t="n">
        <f aca="false">H13*G13</f>
        <v>863.333333333333</v>
      </c>
      <c r="J13" s="46" t="n">
        <f aca="false">J12+(J$14-J12)/(B$14-B12)*(B13-B12)</f>
        <v>443.387096774194</v>
      </c>
      <c r="K13" s="19" t="s">
        <v>20</v>
      </c>
      <c r="R13" s="56"/>
    </row>
    <row r="14" customFormat="false" ht="24.35" hidden="false" customHeight="false" outlineLevel="0" collapsed="false">
      <c r="A14" s="5" t="s">
        <v>61</v>
      </c>
      <c r="B14" s="33" t="n">
        <v>250</v>
      </c>
      <c r="C14" s="44" t="n">
        <f aca="false">E14+I14</f>
        <v>5568</v>
      </c>
      <c r="D14" s="45" t="n">
        <f aca="false">F14+H14</f>
        <v>46.4</v>
      </c>
      <c r="E14" s="32" t="n">
        <f aca="false">S14-I14</f>
        <v>4416</v>
      </c>
      <c r="F14" s="45" t="n">
        <f aca="false">R14-H14</f>
        <v>36.8</v>
      </c>
      <c r="G14" s="32" t="n">
        <f aca="false">Q14</f>
        <v>120</v>
      </c>
      <c r="H14" s="33" t="n">
        <f aca="false">12*$R$2</f>
        <v>9.6</v>
      </c>
      <c r="I14" s="32" t="n">
        <f aca="false">H14*G14</f>
        <v>1152</v>
      </c>
      <c r="J14" s="32" t="n">
        <v>520</v>
      </c>
      <c r="K14" s="19" t="s">
        <v>20</v>
      </c>
      <c r="P14" s="22" t="s">
        <v>19</v>
      </c>
      <c r="Q14" s="17" t="n">
        <v>120</v>
      </c>
      <c r="R14" s="19" t="n">
        <f aca="false">T14*$R$2</f>
        <v>46.4</v>
      </c>
      <c r="S14" s="26" t="n">
        <f aca="false">R14*Q14</f>
        <v>5568</v>
      </c>
      <c r="T14" s="24" t="n">
        <v>58</v>
      </c>
    </row>
    <row r="15" customFormat="false" ht="16.15" hidden="false" customHeight="false" outlineLevel="0" collapsed="false">
      <c r="A15" s="0" t="s">
        <v>60</v>
      </c>
      <c r="B15" s="48" t="n">
        <v>300</v>
      </c>
      <c r="C15" s="44" t="n">
        <f aca="false">E15+I15</f>
        <v>5991.04</v>
      </c>
      <c r="D15" s="45" t="n">
        <f aca="false">F15+H15</f>
        <v>49.1068852459017</v>
      </c>
      <c r="E15" s="49" t="n">
        <f aca="false">E14+(E16-E14)/(B16-B14)*(B15-B14)</f>
        <v>4780.8</v>
      </c>
      <c r="F15" s="50" t="n">
        <f aca="false">E15/G15</f>
        <v>39.1868852459016</v>
      </c>
      <c r="G15" s="51" t="n">
        <f aca="false">G14+(G16-G14)/(B16-B14)*(B15-B14)</f>
        <v>122</v>
      </c>
      <c r="H15" s="53" t="n">
        <f aca="false">H14+(H16-H14)/(B16-B14)*(B15-B14)</f>
        <v>9.92</v>
      </c>
      <c r="I15" s="54" t="n">
        <f aca="false">H15*G15</f>
        <v>1210.24</v>
      </c>
      <c r="J15" s="32" t="n">
        <v>520</v>
      </c>
      <c r="K15" s="19" t="s">
        <v>20</v>
      </c>
      <c r="R15" s="56"/>
    </row>
    <row r="16" customFormat="false" ht="16.15" hidden="false" customHeight="false" outlineLevel="0" collapsed="false">
      <c r="A16" s="5" t="s">
        <v>62</v>
      </c>
      <c r="B16" s="33" t="n">
        <v>500</v>
      </c>
      <c r="C16" s="44" t="n">
        <f aca="false">E16+I16</f>
        <v>7696</v>
      </c>
      <c r="D16" s="45" t="n">
        <f aca="false">F16+H16</f>
        <v>59.2</v>
      </c>
      <c r="E16" s="32" t="n">
        <f aca="false">S16-I16</f>
        <v>6240</v>
      </c>
      <c r="F16" s="45" t="n">
        <f aca="false">R16-H16</f>
        <v>48</v>
      </c>
      <c r="G16" s="32" t="n">
        <f aca="false">Q16</f>
        <v>130</v>
      </c>
      <c r="H16" s="33" t="n">
        <f aca="false">14*$R$2</f>
        <v>11.2</v>
      </c>
      <c r="I16" s="32" t="n">
        <f aca="false">H16*G16</f>
        <v>1456</v>
      </c>
      <c r="J16" s="32" t="n">
        <v>520</v>
      </c>
      <c r="K16" s="19" t="s">
        <v>20</v>
      </c>
      <c r="P16" s="1" t="s">
        <v>63</v>
      </c>
      <c r="Q16" s="17" t="n">
        <v>130</v>
      </c>
      <c r="R16" s="19" t="n">
        <f aca="false">T16*$R$2</f>
        <v>59.2</v>
      </c>
      <c r="S16" s="26" t="n">
        <f aca="false">R16*Q16</f>
        <v>7696</v>
      </c>
      <c r="T16" s="24" t="n">
        <v>74</v>
      </c>
      <c r="U16" s="7" t="s">
        <v>23</v>
      </c>
    </row>
    <row r="17" customFormat="false" ht="16.15" hidden="false" customHeight="false" outlineLevel="0" collapsed="false">
      <c r="A17" s="0" t="s">
        <v>60</v>
      </c>
      <c r="B17" s="48" t="n">
        <v>600</v>
      </c>
      <c r="C17" s="44" t="n">
        <f aca="false">E17+I17</f>
        <v>7820.8</v>
      </c>
      <c r="D17" s="45" t="n">
        <f aca="false">F17+H17</f>
        <v>60.16</v>
      </c>
      <c r="E17" s="49" t="n">
        <f aca="false">E16+(E18-E16)/(B18-B16)*(B17-B16)</f>
        <v>6323.2</v>
      </c>
      <c r="F17" s="50" t="n">
        <f aca="false">E17/G17</f>
        <v>48.64</v>
      </c>
      <c r="G17" s="51" t="n">
        <f aca="false">G16+(G18-G16)/(B18-B16)*(B17-B16)</f>
        <v>130</v>
      </c>
      <c r="H17" s="53" t="n">
        <f aca="false">H16+(H18-H16)/(B18-B16)*(B17-B16)</f>
        <v>11.52</v>
      </c>
      <c r="I17" s="54" t="n">
        <f aca="false">H17*G17</f>
        <v>1497.6</v>
      </c>
      <c r="J17" s="46" t="n">
        <f aca="false">J16+(J$14-J16)/(B$14-B16)*(B17-B16)</f>
        <v>520</v>
      </c>
      <c r="K17" s="19" t="s">
        <v>20</v>
      </c>
      <c r="R17" s="56"/>
    </row>
    <row r="18" customFormat="false" ht="16.15" hidden="false" customHeight="false" outlineLevel="0" collapsed="false">
      <c r="A18" s="5" t="s">
        <v>64</v>
      </c>
      <c r="B18" s="33" t="n">
        <v>1000</v>
      </c>
      <c r="C18" s="44" t="n">
        <f aca="false">E18+I18</f>
        <v>8320</v>
      </c>
      <c r="D18" s="45" t="n">
        <f aca="false">F18+H18</f>
        <v>64</v>
      </c>
      <c r="E18" s="32" t="n">
        <f aca="false">S18-I18</f>
        <v>6656</v>
      </c>
      <c r="F18" s="45" t="n">
        <f aca="false">R18-H18</f>
        <v>51.2</v>
      </c>
      <c r="G18" s="32" t="n">
        <f aca="false">Q18</f>
        <v>130</v>
      </c>
      <c r="H18" s="33" t="n">
        <f aca="false">16*$R$2</f>
        <v>12.8</v>
      </c>
      <c r="I18" s="32" t="n">
        <f aca="false">H18*G18</f>
        <v>1664</v>
      </c>
      <c r="J18" s="32" t="n">
        <v>520</v>
      </c>
      <c r="K18" s="19" t="s">
        <v>20</v>
      </c>
      <c r="P18" s="1" t="s">
        <v>65</v>
      </c>
      <c r="Q18" s="17" t="n">
        <v>130</v>
      </c>
      <c r="R18" s="19" t="n">
        <f aca="false">T18*$R$2</f>
        <v>64</v>
      </c>
      <c r="S18" s="26" t="n">
        <f aca="false">R18*Q18</f>
        <v>8320</v>
      </c>
      <c r="T18" s="24" t="n">
        <v>80</v>
      </c>
      <c r="U18" s="7" t="s">
        <v>23</v>
      </c>
    </row>
    <row r="19" customFormat="false" ht="13.8" hidden="false" customHeight="false" outlineLevel="0" collapsed="false">
      <c r="P19" s="1"/>
    </row>
    <row r="20" customFormat="false" ht="13.8" hidden="false" customHeight="false" outlineLevel="0" collapsed="false">
      <c r="P20" s="1"/>
    </row>
    <row r="21" customFormat="false" ht="13.8" hidden="false" customHeight="false" outlineLevel="0" collapsed="false">
      <c r="P21" s="1"/>
    </row>
    <row r="22" customFormat="false" ht="13.8" hidden="false" customHeight="false" outlineLevel="0" collapsed="false">
      <c r="A22" s="0" t="s">
        <v>66</v>
      </c>
    </row>
    <row r="23" customFormat="false" ht="13.8" hidden="false" customHeight="false" outlineLevel="0" collapsed="false">
      <c r="A23" s="0" t="s">
        <v>67</v>
      </c>
    </row>
    <row r="24" customFormat="false" ht="13.8" hidden="false" customHeight="false" outlineLevel="0" collapsed="false">
      <c r="A24" s="0" t="s">
        <v>68</v>
      </c>
    </row>
    <row r="25" customFormat="false" ht="13.8" hidden="false" customHeight="false" outlineLevel="0" collapsed="false">
      <c r="A25" s="0" t="s">
        <v>25</v>
      </c>
    </row>
    <row r="26" customFormat="false" ht="13.8" hidden="false" customHeight="false" outlineLevel="0" collapsed="false">
      <c r="A26" s="0" t="s">
        <v>26</v>
      </c>
    </row>
    <row r="27" customFormat="false" ht="13.8" hidden="false" customHeight="false" outlineLevel="0" collapsed="false">
      <c r="A27" s="0" t="s">
        <v>69</v>
      </c>
    </row>
    <row r="28" customFormat="false" ht="13.8" hidden="false" customHeight="false" outlineLevel="0" collapsed="false">
      <c r="A28" s="0" t="s">
        <v>70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N28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G25" activeCellId="0" sqref="G25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33.56"/>
    <col collapsed="false" customWidth="true" hidden="false" outlineLevel="0" max="2" min="2" style="0" width="5.28"/>
    <col collapsed="false" customWidth="true" hidden="false" outlineLevel="0" max="3" min="3" style="0" width="15"/>
    <col collapsed="false" customWidth="true" hidden="false" outlineLevel="0" max="4" min="4" style="0" width="6.35"/>
    <col collapsed="false" customWidth="true" hidden="false" outlineLevel="0" max="5" min="5" style="0" width="10.46"/>
    <col collapsed="false" customWidth="true" hidden="false" outlineLevel="0" max="6" min="6" style="0" width="6.99"/>
    <col collapsed="false" customWidth="true" hidden="false" outlineLevel="0" max="7" min="7" style="0" width="6.69"/>
    <col collapsed="false" customWidth="true" hidden="false" outlineLevel="0" max="8" min="8" style="0" width="4.73"/>
    <col collapsed="false" customWidth="true" hidden="false" outlineLevel="0" max="9" min="9" style="0" width="8.67"/>
    <col collapsed="false" customWidth="true" hidden="false" outlineLevel="0" max="10" min="10" style="0" width="6.85"/>
    <col collapsed="false" customWidth="true" hidden="false" outlineLevel="0" max="11" min="11" style="0" width="4.1"/>
    <col collapsed="false" customWidth="true" hidden="false" outlineLevel="0" max="13" min="12" style="0" width="7.22"/>
    <col collapsed="false" customWidth="true" hidden="false" outlineLevel="0" max="14" min="14" style="0" width="10.46"/>
    <col collapsed="false" customWidth="true" hidden="false" outlineLevel="0" max="15" min="15" style="0" width="5.67"/>
    <col collapsed="false" customWidth="true" hidden="false" outlineLevel="0" max="16" min="16" style="0" width="10.46"/>
    <col collapsed="false" customWidth="true" hidden="false" outlineLevel="0" max="17" min="17" style="0" width="14.62"/>
    <col collapsed="false" customWidth="true" hidden="false" outlineLevel="0" max="18" min="18" style="0" width="4.6"/>
    <col collapsed="false" customWidth="true" hidden="false" outlineLevel="0" max="19" min="19" style="0" width="8.52"/>
    <col collapsed="false" customWidth="true" hidden="false" outlineLevel="0" max="20" min="20" style="0" width="8.11"/>
    <col collapsed="false" customWidth="true" hidden="false" outlineLevel="0" max="66" min="21" style="0" width="10.46"/>
  </cols>
  <sheetData>
    <row r="1" customFormat="false" ht="13.8" hidden="false" customHeight="false" outlineLevel="0" collapsed="false">
      <c r="Z1" s="0" t="n">
        <v>1600</v>
      </c>
      <c r="AA1" s="0" t="n">
        <v>2240</v>
      </c>
    </row>
    <row r="2" customFormat="false" ht="13.8" hidden="false" customHeight="false" outlineLevel="0" collapsed="false">
      <c r="A2" s="5" t="s">
        <v>43</v>
      </c>
      <c r="R2" s="55" t="n">
        <v>0.8</v>
      </c>
      <c r="S2" s="7" t="s">
        <v>72</v>
      </c>
      <c r="T2" s="7"/>
      <c r="AA2" s="0" t="n">
        <v>3340</v>
      </c>
    </row>
    <row r="3" customFormat="false" ht="35.75" hidden="false" customHeight="false" outlineLevel="0" collapsed="false">
      <c r="A3" s="22" t="s">
        <v>44</v>
      </c>
      <c r="B3" s="30" t="s">
        <v>31</v>
      </c>
      <c r="C3" s="40" t="str">
        <f aca="false">"∑ € Audit "&amp;S3</f>
        <v>∑ € Audit Desk Kompakt-bilanz</v>
      </c>
      <c r="D3" s="30" t="s">
        <v>45</v>
      </c>
      <c r="E3" s="30" t="s">
        <v>46</v>
      </c>
      <c r="F3" s="30" t="s">
        <v>45</v>
      </c>
      <c r="G3" s="30" t="s">
        <v>7</v>
      </c>
      <c r="H3" s="30" t="s">
        <v>47</v>
      </c>
      <c r="I3" s="30" t="s">
        <v>48</v>
      </c>
      <c r="J3" s="30" t="s">
        <v>49</v>
      </c>
      <c r="K3" s="22" t="s">
        <v>50</v>
      </c>
      <c r="L3" s="22" t="s">
        <v>51</v>
      </c>
      <c r="M3" s="22" t="s">
        <v>52</v>
      </c>
      <c r="N3" s="22"/>
      <c r="O3" s="22"/>
      <c r="P3" s="1" t="s">
        <v>6</v>
      </c>
      <c r="Q3" s="41" t="s">
        <v>7</v>
      </c>
      <c r="R3" s="42" t="s">
        <v>9</v>
      </c>
      <c r="S3" s="43" t="s">
        <v>75</v>
      </c>
      <c r="T3" s="42" t="s">
        <v>71</v>
      </c>
      <c r="U3" s="22"/>
      <c r="V3" s="22"/>
      <c r="W3" s="22"/>
      <c r="X3" s="22"/>
      <c r="Y3" s="22"/>
      <c r="Z3" s="22"/>
      <c r="AA3" s="22" t="n">
        <v>5860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</row>
    <row r="4" customFormat="false" ht="16.15" hidden="false" customHeight="false" outlineLevel="0" collapsed="false">
      <c r="A4" s="5" t="s">
        <v>54</v>
      </c>
      <c r="B4" s="33" t="n">
        <v>2</v>
      </c>
      <c r="C4" s="44" t="n">
        <f aca="false">E4+I4</f>
        <v>448</v>
      </c>
      <c r="D4" s="45" t="n">
        <f aca="false">F4+H4</f>
        <v>6.4</v>
      </c>
      <c r="E4" s="32" t="n">
        <f aca="false">S4</f>
        <v>448</v>
      </c>
      <c r="F4" s="45" t="n">
        <f aca="false">R4</f>
        <v>6.4</v>
      </c>
      <c r="G4" s="32" t="n">
        <f aca="false">Q4</f>
        <v>70</v>
      </c>
      <c r="H4" s="33"/>
      <c r="I4" s="33"/>
      <c r="J4" s="46" t="n">
        <v>140</v>
      </c>
      <c r="K4" s="19"/>
      <c r="L4" s="47" t="n">
        <v>500</v>
      </c>
      <c r="M4" s="47" t="n">
        <v>600</v>
      </c>
      <c r="P4" s="1" t="s">
        <v>13</v>
      </c>
      <c r="Q4" s="17" t="n">
        <v>70</v>
      </c>
      <c r="R4" s="19" t="n">
        <f aca="false">T4*$R$2</f>
        <v>6.4</v>
      </c>
      <c r="S4" s="7" t="n">
        <f aca="false">R4*Q4</f>
        <v>448</v>
      </c>
      <c r="T4" s="18" t="n">
        <v>8</v>
      </c>
    </row>
    <row r="5" customFormat="false" ht="16.15" hidden="false" customHeight="false" outlineLevel="0" collapsed="false">
      <c r="A5" s="0" t="s">
        <v>55</v>
      </c>
      <c r="B5" s="48" t="n">
        <v>3</v>
      </c>
      <c r="C5" s="44" t="n">
        <f aca="false">E5+I5</f>
        <v>488</v>
      </c>
      <c r="D5" s="45" t="n">
        <f aca="false">F5+H5</f>
        <v>6.84912280701754</v>
      </c>
      <c r="E5" s="49" t="n">
        <f aca="false">E4+(E6-E4)/(B6-B4)*(B5-B4)</f>
        <v>488</v>
      </c>
      <c r="F5" s="50" t="n">
        <f aca="false">E5/G5</f>
        <v>6.84912280701754</v>
      </c>
      <c r="G5" s="51" t="n">
        <f aca="false">$G$4+($G$6-$G$4)/($B$6-$B$4)*(B5-$B$4)</f>
        <v>71.25</v>
      </c>
      <c r="H5" s="33"/>
      <c r="I5" s="33"/>
      <c r="J5" s="46" t="n">
        <f aca="false">J4+(J$14-J4)/(B$14-B4)*(B5-B4)</f>
        <v>141.532258064516</v>
      </c>
      <c r="M5" s="52" t="n">
        <f aca="false">M4+(M10-M4)/(B10-B4)*(B5-B4)</f>
        <v>639.583333333333</v>
      </c>
      <c r="R5" s="56"/>
    </row>
    <row r="6" customFormat="false" ht="16.15" hidden="false" customHeight="false" outlineLevel="0" collapsed="false">
      <c r="A6" s="5" t="s">
        <v>56</v>
      </c>
      <c r="B6" s="33" t="n">
        <v>10</v>
      </c>
      <c r="C6" s="44" t="n">
        <f aca="false">E6+I6</f>
        <v>768</v>
      </c>
      <c r="D6" s="45" t="n">
        <f aca="false">F6+H6</f>
        <v>9.6</v>
      </c>
      <c r="E6" s="32" t="n">
        <f aca="false">S6</f>
        <v>768</v>
      </c>
      <c r="F6" s="45" t="n">
        <f aca="false">R6</f>
        <v>9.6</v>
      </c>
      <c r="G6" s="32" t="n">
        <f aca="false">Q6</f>
        <v>80</v>
      </c>
      <c r="H6" s="33"/>
      <c r="I6" s="33"/>
      <c r="J6" s="46" t="n">
        <v>150</v>
      </c>
      <c r="M6" s="52"/>
      <c r="P6" s="1" t="s">
        <v>14</v>
      </c>
      <c r="Q6" s="17" t="n">
        <v>80</v>
      </c>
      <c r="R6" s="19" t="n">
        <f aca="false">T6*$R$2</f>
        <v>9.6</v>
      </c>
      <c r="S6" s="7" t="n">
        <f aca="false">R6*Q6</f>
        <v>768</v>
      </c>
      <c r="T6" s="18" t="n">
        <v>12</v>
      </c>
    </row>
    <row r="7" customFormat="false" ht="16.15" hidden="false" customHeight="false" outlineLevel="0" collapsed="false">
      <c r="A7" s="0" t="s">
        <v>55</v>
      </c>
      <c r="B7" s="48" t="n">
        <v>17</v>
      </c>
      <c r="C7" s="44" t="n">
        <f aca="false">E7+I7</f>
        <v>885.6</v>
      </c>
      <c r="D7" s="45" t="n">
        <f aca="false">F7+H7</f>
        <v>10.7562753036437</v>
      </c>
      <c r="E7" s="49" t="n">
        <f aca="false">E6+(E8-E6)/(B8-B6)*(B7-B6)</f>
        <v>885.6</v>
      </c>
      <c r="F7" s="50" t="n">
        <f aca="false">E7/G7</f>
        <v>10.7562753036437</v>
      </c>
      <c r="G7" s="51" t="n">
        <f aca="false">G6+(G8-G6)/(B8-B6)*(B7-B6)</f>
        <v>82.3333333333333</v>
      </c>
      <c r="H7" s="33"/>
      <c r="I7" s="33"/>
      <c r="J7" s="46" t="n">
        <f aca="false">J6+(J8-J6)/(B8-B6)*(B7-B6)</f>
        <v>154.666666666667</v>
      </c>
      <c r="M7" s="52"/>
      <c r="P7" s="1"/>
      <c r="R7" s="56"/>
    </row>
    <row r="8" customFormat="false" ht="16.15" hidden="false" customHeight="false" outlineLevel="0" collapsed="false">
      <c r="A8" s="5" t="s">
        <v>57</v>
      </c>
      <c r="B8" s="33" t="n">
        <v>25</v>
      </c>
      <c r="C8" s="44" t="n">
        <f aca="false">E8+I8</f>
        <v>1020</v>
      </c>
      <c r="D8" s="45" t="n">
        <f aca="false">F8+H8</f>
        <v>12</v>
      </c>
      <c r="E8" s="32" t="n">
        <f aca="false">S8</f>
        <v>1020</v>
      </c>
      <c r="F8" s="45" t="n">
        <f aca="false">R8</f>
        <v>12</v>
      </c>
      <c r="G8" s="32" t="n">
        <f aca="false">Q8</f>
        <v>85</v>
      </c>
      <c r="H8" s="33"/>
      <c r="I8" s="33"/>
      <c r="J8" s="46" t="n">
        <v>160</v>
      </c>
      <c r="M8" s="52"/>
      <c r="P8" s="22" t="s">
        <v>15</v>
      </c>
      <c r="Q8" s="17" t="n">
        <v>85</v>
      </c>
      <c r="R8" s="19" t="n">
        <f aca="false">T8*$R$2</f>
        <v>12</v>
      </c>
      <c r="S8" s="7" t="n">
        <f aca="false">R8*Q8</f>
        <v>1020</v>
      </c>
      <c r="T8" s="18" t="n">
        <v>15</v>
      </c>
    </row>
    <row r="9" customFormat="false" ht="16.15" hidden="false" customHeight="false" outlineLevel="0" collapsed="false">
      <c r="A9" s="0" t="s">
        <v>55</v>
      </c>
      <c r="B9" s="48" t="n">
        <v>30</v>
      </c>
      <c r="C9" s="44" t="n">
        <f aca="false">E9+I9</f>
        <v>1126.8085106383</v>
      </c>
      <c r="D9" s="45" t="n">
        <f aca="false">F9+H9</f>
        <v>12.8046421663443</v>
      </c>
      <c r="E9" s="49" t="n">
        <f aca="false">E5+(E10-E5)/(B10-B5)*(B9-B5)</f>
        <v>1126.8085106383</v>
      </c>
      <c r="F9" s="50" t="n">
        <f aca="false">E9/G9</f>
        <v>12.8046421663443</v>
      </c>
      <c r="G9" s="51" t="n">
        <f aca="false">G8+(G10-G8)/(B10-B8)*(B9-B8)</f>
        <v>88</v>
      </c>
      <c r="H9" s="33"/>
      <c r="I9" s="33"/>
      <c r="J9" s="46" t="n">
        <f aca="false">J5+(J$14-J5)/(B$14-B5)*(B9-B5)</f>
        <v>182.903225806452</v>
      </c>
      <c r="M9" s="52" t="n">
        <f aca="false">M4+(M10-M4)/(B10-B4)*(B9-B4)</f>
        <v>1708.33333333333</v>
      </c>
      <c r="R9" s="56"/>
    </row>
    <row r="10" customFormat="false" ht="16.15" hidden="false" customHeight="false" outlineLevel="0" collapsed="false">
      <c r="A10" s="5" t="s">
        <v>58</v>
      </c>
      <c r="B10" s="33" t="n">
        <v>50</v>
      </c>
      <c r="C10" s="44" t="n">
        <f aca="false">E10+I10</f>
        <v>1600</v>
      </c>
      <c r="D10" s="45" t="n">
        <f aca="false">F10+H10</f>
        <v>16</v>
      </c>
      <c r="E10" s="32" t="n">
        <f aca="false">S10</f>
        <v>1600</v>
      </c>
      <c r="F10" s="45" t="n">
        <f aca="false">R10</f>
        <v>16</v>
      </c>
      <c r="G10" s="32" t="n">
        <f aca="false">Q10</f>
        <v>100</v>
      </c>
      <c r="H10" s="33"/>
      <c r="I10" s="33"/>
      <c r="J10" s="46" t="n">
        <f aca="false">J9+(J$14-J9)/(B$14-B9)*(B10-B9)</f>
        <v>213.548387096774</v>
      </c>
      <c r="M10" s="47" t="n">
        <v>2500</v>
      </c>
      <c r="P10" s="1" t="s">
        <v>16</v>
      </c>
      <c r="Q10" s="17" t="n">
        <v>100</v>
      </c>
      <c r="R10" s="19" t="n">
        <f aca="false">T10*$R$2</f>
        <v>16</v>
      </c>
      <c r="S10" s="7" t="n">
        <f aca="false">R10*Q10</f>
        <v>1600</v>
      </c>
      <c r="T10" s="18" t="n">
        <v>20</v>
      </c>
    </row>
    <row r="11" customFormat="false" ht="16.15" hidden="false" customHeight="false" outlineLevel="0" collapsed="false">
      <c r="A11" s="0" t="s">
        <v>55</v>
      </c>
      <c r="B11" s="48" t="n">
        <v>75</v>
      </c>
      <c r="C11" s="44"/>
      <c r="D11" s="45" t="n">
        <f aca="false">F11+H11</f>
        <v>17.7809523809524</v>
      </c>
      <c r="E11" s="49" t="n">
        <f aca="false">E10+(E12-E10)/(B12-B10)*(B11-B10)</f>
        <v>1867</v>
      </c>
      <c r="F11" s="50" t="n">
        <f aca="false">E11/G11</f>
        <v>17.7809523809524</v>
      </c>
      <c r="G11" s="51" t="n">
        <f aca="false">G10+(G12-G10)/(B12-B10)*(B11-B10)</f>
        <v>105</v>
      </c>
      <c r="H11" s="33"/>
      <c r="I11" s="33"/>
      <c r="J11" s="46" t="n">
        <f aca="false">J10+(J$14-J10)/(B$14-B10)*(B11-B10)</f>
        <v>251.854838709677</v>
      </c>
      <c r="R11" s="56"/>
    </row>
    <row r="12" customFormat="false" ht="24.35" hidden="false" customHeight="false" outlineLevel="0" collapsed="false">
      <c r="A12" s="5" t="s">
        <v>59</v>
      </c>
      <c r="B12" s="33" t="n">
        <v>100</v>
      </c>
      <c r="C12" s="44"/>
      <c r="D12" s="45" t="n">
        <f aca="false">F12+H12</f>
        <v>22.4</v>
      </c>
      <c r="E12" s="32" t="n">
        <f aca="false">S12-I12</f>
        <v>2134</v>
      </c>
      <c r="F12" s="45" t="n">
        <f aca="false">R12-H12</f>
        <v>19.4</v>
      </c>
      <c r="G12" s="32" t="n">
        <f aca="false">Q12</f>
        <v>110</v>
      </c>
      <c r="H12" s="33" t="n">
        <v>3</v>
      </c>
      <c r="I12" s="32" t="n">
        <f aca="false">H12*G12</f>
        <v>330</v>
      </c>
      <c r="J12" s="46" t="n">
        <f aca="false">J11+(J$14-J11)/(B$14-B11)*(B12-B11)</f>
        <v>290.161290322581</v>
      </c>
      <c r="K12" s="19" t="s">
        <v>20</v>
      </c>
      <c r="P12" s="1" t="s">
        <v>17</v>
      </c>
      <c r="Q12" s="17" t="n">
        <v>110</v>
      </c>
      <c r="R12" s="19" t="n">
        <f aca="false">T12*$R$2</f>
        <v>22.4</v>
      </c>
      <c r="S12" s="7" t="n">
        <f aca="false">R12*Q12</f>
        <v>2464</v>
      </c>
      <c r="T12" s="18" t="n">
        <v>28</v>
      </c>
    </row>
    <row r="13" customFormat="false" ht="16.15" hidden="false" customHeight="false" outlineLevel="0" collapsed="false">
      <c r="A13" s="0" t="s">
        <v>60</v>
      </c>
      <c r="B13" s="48" t="n">
        <v>200</v>
      </c>
      <c r="C13" s="44"/>
      <c r="D13" s="45" t="n">
        <f aca="false">F13+H13</f>
        <v>33.2457142857143</v>
      </c>
      <c r="E13" s="49" t="n">
        <f aca="false">E12+(E14-E12)/(B14-B12)*(B13-B12)</f>
        <v>3015.33333333333</v>
      </c>
      <c r="F13" s="50" t="n">
        <f aca="false">E13/G13</f>
        <v>25.8457142857143</v>
      </c>
      <c r="G13" s="51" t="n">
        <f aca="false">G12+(G14-G12)/(B14-B12)*(B13-B12)</f>
        <v>116.666666666667</v>
      </c>
      <c r="H13" s="53" t="n">
        <f aca="false">H12+(H14-H12)/(B14-B12)*(B13-B12)</f>
        <v>7.4</v>
      </c>
      <c r="I13" s="54" t="n">
        <f aca="false">H13*G13</f>
        <v>863.333333333333</v>
      </c>
      <c r="J13" s="46" t="n">
        <f aca="false">J12+(J$14-J12)/(B$14-B12)*(B13-B12)</f>
        <v>443.387096774194</v>
      </c>
      <c r="K13" s="19" t="s">
        <v>20</v>
      </c>
      <c r="R13" s="56"/>
    </row>
    <row r="14" customFormat="false" ht="24.35" hidden="false" customHeight="false" outlineLevel="0" collapsed="false">
      <c r="A14" s="5" t="s">
        <v>61</v>
      </c>
      <c r="B14" s="33" t="n">
        <v>250</v>
      </c>
      <c r="C14" s="44"/>
      <c r="D14" s="45" t="n">
        <f aca="false">F14+H14</f>
        <v>38.4</v>
      </c>
      <c r="E14" s="32" t="n">
        <f aca="false">S14-I14</f>
        <v>3456</v>
      </c>
      <c r="F14" s="45" t="n">
        <f aca="false">R14-H14</f>
        <v>28.8</v>
      </c>
      <c r="G14" s="32" t="n">
        <f aca="false">Q14</f>
        <v>120</v>
      </c>
      <c r="H14" s="33" t="n">
        <f aca="false">12*$R$2</f>
        <v>9.6</v>
      </c>
      <c r="I14" s="32" t="n">
        <f aca="false">H14*G14</f>
        <v>1152</v>
      </c>
      <c r="J14" s="32" t="n">
        <v>520</v>
      </c>
      <c r="K14" s="19" t="s">
        <v>20</v>
      </c>
      <c r="P14" s="22" t="s">
        <v>19</v>
      </c>
      <c r="Q14" s="17" t="n">
        <v>120</v>
      </c>
      <c r="R14" s="19" t="n">
        <f aca="false">T14*$R$2</f>
        <v>38.4</v>
      </c>
      <c r="S14" s="26" t="n">
        <f aca="false">R14*Q14</f>
        <v>4608</v>
      </c>
      <c r="T14" s="24" t="n">
        <v>48</v>
      </c>
    </row>
    <row r="15" customFormat="false" ht="16.15" hidden="false" customHeight="false" outlineLevel="0" collapsed="false">
      <c r="A15" s="0" t="s">
        <v>60</v>
      </c>
      <c r="B15" s="48" t="n">
        <v>300</v>
      </c>
      <c r="C15" s="44"/>
      <c r="D15" s="45" t="n">
        <f aca="false">F15+H15</f>
        <v>40.7659016393443</v>
      </c>
      <c r="E15" s="49" t="n">
        <f aca="false">E14+(E16-E14)/(B16-B14)*(B15-B14)</f>
        <v>3763.2</v>
      </c>
      <c r="F15" s="50" t="n">
        <f aca="false">E15/G15</f>
        <v>30.8459016393443</v>
      </c>
      <c r="G15" s="51" t="n">
        <f aca="false">G14+(G16-G14)/(B16-B14)*(B15-B14)</f>
        <v>122</v>
      </c>
      <c r="H15" s="53" t="n">
        <f aca="false">H14+(H16-H14)/(B16-B14)*(B15-B14)</f>
        <v>9.92</v>
      </c>
      <c r="I15" s="54" t="n">
        <f aca="false">H15*G15</f>
        <v>1210.24</v>
      </c>
      <c r="J15" s="32" t="n">
        <v>520</v>
      </c>
      <c r="K15" s="19" t="s">
        <v>20</v>
      </c>
      <c r="R15" s="56"/>
    </row>
    <row r="16" customFormat="false" ht="16.15" hidden="false" customHeight="false" outlineLevel="0" collapsed="false">
      <c r="A16" s="5" t="s">
        <v>62</v>
      </c>
      <c r="B16" s="33" t="n">
        <v>500</v>
      </c>
      <c r="C16" s="44"/>
      <c r="D16" s="45" t="n">
        <f aca="false">F16+H16</f>
        <v>49.6</v>
      </c>
      <c r="E16" s="32" t="n">
        <f aca="false">S16-I16</f>
        <v>4992</v>
      </c>
      <c r="F16" s="45" t="n">
        <f aca="false">R16-H16</f>
        <v>38.4</v>
      </c>
      <c r="G16" s="32" t="n">
        <f aca="false">Q16</f>
        <v>130</v>
      </c>
      <c r="H16" s="33" t="n">
        <f aca="false">14*$R$2</f>
        <v>11.2</v>
      </c>
      <c r="I16" s="32" t="n">
        <f aca="false">H16*G16</f>
        <v>1456</v>
      </c>
      <c r="J16" s="32" t="n">
        <v>520</v>
      </c>
      <c r="K16" s="19" t="s">
        <v>20</v>
      </c>
      <c r="P16" s="1" t="s">
        <v>63</v>
      </c>
      <c r="Q16" s="17" t="n">
        <v>130</v>
      </c>
      <c r="R16" s="19" t="n">
        <f aca="false">T16*$R$2</f>
        <v>49.6</v>
      </c>
      <c r="S16" s="26" t="n">
        <f aca="false">R16*Q16</f>
        <v>6448</v>
      </c>
      <c r="T16" s="24" t="n">
        <v>62</v>
      </c>
      <c r="U16" s="7" t="s">
        <v>23</v>
      </c>
    </row>
    <row r="17" customFormat="false" ht="16.15" hidden="false" customHeight="false" outlineLevel="0" collapsed="false">
      <c r="A17" s="0" t="s">
        <v>60</v>
      </c>
      <c r="B17" s="48" t="n">
        <v>600</v>
      </c>
      <c r="C17" s="44"/>
      <c r="D17" s="45" t="n">
        <f aca="false">F17+H17</f>
        <v>50.88</v>
      </c>
      <c r="E17" s="49" t="n">
        <f aca="false">E16+(E18-E16)/(B18-B16)*(B17-B16)</f>
        <v>5116.8</v>
      </c>
      <c r="F17" s="50" t="n">
        <f aca="false">E17/G17</f>
        <v>39.36</v>
      </c>
      <c r="G17" s="51" t="n">
        <f aca="false">G16+(G18-G16)/(B18-B16)*(B17-B16)</f>
        <v>130</v>
      </c>
      <c r="H17" s="53" t="n">
        <f aca="false">H16+(H18-H16)/(B18-B16)*(B17-B16)</f>
        <v>11.52</v>
      </c>
      <c r="I17" s="54" t="n">
        <f aca="false">H17*G17</f>
        <v>1497.6</v>
      </c>
      <c r="J17" s="46" t="n">
        <f aca="false">J16+(J$14-J16)/(B$14-B16)*(B17-B16)</f>
        <v>520</v>
      </c>
      <c r="K17" s="19" t="s">
        <v>20</v>
      </c>
      <c r="R17" s="56"/>
    </row>
    <row r="18" customFormat="false" ht="16.15" hidden="false" customHeight="false" outlineLevel="0" collapsed="false">
      <c r="A18" s="5" t="s">
        <v>64</v>
      </c>
      <c r="B18" s="33" t="n">
        <v>1000</v>
      </c>
      <c r="C18" s="44"/>
      <c r="D18" s="45" t="n">
        <f aca="false">F18+H18</f>
        <v>56</v>
      </c>
      <c r="E18" s="32" t="n">
        <f aca="false">S18-I18</f>
        <v>5616</v>
      </c>
      <c r="F18" s="45" t="n">
        <f aca="false">R18-H18</f>
        <v>43.2</v>
      </c>
      <c r="G18" s="32" t="n">
        <f aca="false">Q18</f>
        <v>130</v>
      </c>
      <c r="H18" s="33" t="n">
        <f aca="false">16*$R$2</f>
        <v>12.8</v>
      </c>
      <c r="I18" s="32" t="n">
        <f aca="false">H18*G18</f>
        <v>1664</v>
      </c>
      <c r="J18" s="32" t="n">
        <v>520</v>
      </c>
      <c r="K18" s="19" t="s">
        <v>20</v>
      </c>
      <c r="P18" s="1" t="s">
        <v>65</v>
      </c>
      <c r="Q18" s="17" t="n">
        <v>130</v>
      </c>
      <c r="R18" s="19" t="n">
        <f aca="false">T18*$R$2</f>
        <v>56</v>
      </c>
      <c r="S18" s="26" t="n">
        <f aca="false">R18*Q18</f>
        <v>7280</v>
      </c>
      <c r="T18" s="24" t="n">
        <v>70</v>
      </c>
      <c r="U18" s="7" t="s">
        <v>23</v>
      </c>
    </row>
    <row r="19" customFormat="false" ht="13.8" hidden="false" customHeight="false" outlineLevel="0" collapsed="false">
      <c r="P19" s="1"/>
    </row>
    <row r="20" customFormat="false" ht="13.8" hidden="false" customHeight="false" outlineLevel="0" collapsed="false">
      <c r="P20" s="1"/>
    </row>
    <row r="21" customFormat="false" ht="13.8" hidden="false" customHeight="false" outlineLevel="0" collapsed="false">
      <c r="P21" s="1"/>
    </row>
    <row r="22" customFormat="false" ht="13.8" hidden="false" customHeight="false" outlineLevel="0" collapsed="false">
      <c r="A22" s="0" t="s">
        <v>66</v>
      </c>
    </row>
    <row r="23" customFormat="false" ht="13.8" hidden="false" customHeight="false" outlineLevel="0" collapsed="false">
      <c r="A23" s="0" t="s">
        <v>67</v>
      </c>
    </row>
    <row r="24" customFormat="false" ht="13.8" hidden="false" customHeight="false" outlineLevel="0" collapsed="false">
      <c r="A24" s="0" t="s">
        <v>68</v>
      </c>
    </row>
    <row r="25" customFormat="false" ht="13.8" hidden="false" customHeight="false" outlineLevel="0" collapsed="false">
      <c r="A25" s="0" t="s">
        <v>25</v>
      </c>
    </row>
    <row r="26" customFormat="false" ht="13.8" hidden="false" customHeight="false" outlineLevel="0" collapsed="false">
      <c r="A26" s="0" t="s">
        <v>26</v>
      </c>
    </row>
    <row r="27" customFormat="false" ht="13.8" hidden="false" customHeight="false" outlineLevel="0" collapsed="false">
      <c r="A27" s="0" t="s">
        <v>69</v>
      </c>
    </row>
    <row r="28" customFormat="false" ht="13.8" hidden="false" customHeight="false" outlineLevel="0" collapsed="false">
      <c r="A28" s="0" t="s">
        <v>70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21"/>
  <sheetViews>
    <sheetView showFormulas="false" showGridLines="true" showRowColHeaders="true" showZeros="true" rightToLeft="false" tabSelected="false" showOutlineSymbols="true" defaultGridColor="true" view="normal" topLeftCell="A2" colorId="64" zoomScale="73" zoomScaleNormal="73" zoomScalePageLayoutView="100" workbookViewId="0">
      <selection pane="topLeft" activeCell="D8" activeCellId="0" sqref="D8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33.56"/>
    <col collapsed="false" customWidth="true" hidden="false" outlineLevel="0" max="2" min="2" style="0" width="5.28"/>
    <col collapsed="false" customWidth="true" hidden="false" outlineLevel="0" max="3" min="3" style="0" width="15"/>
    <col collapsed="false" customWidth="true" hidden="false" outlineLevel="0" max="4" min="4" style="0" width="10.46"/>
    <col collapsed="false" customWidth="true" hidden="false" outlineLevel="0" max="5" min="5" style="0" width="6.95"/>
    <col collapsed="false" customWidth="true" hidden="false" outlineLevel="0" max="6" min="6" style="0" width="5.55"/>
    <col collapsed="false" customWidth="true" hidden="false" outlineLevel="0" max="7" min="7" style="0" width="4.73"/>
    <col collapsed="false" customWidth="true" hidden="false" outlineLevel="0" max="8" min="8" style="0" width="8.67"/>
    <col collapsed="false" customWidth="true" hidden="false" outlineLevel="0" max="9" min="9" style="0" width="5.55"/>
    <col collapsed="false" customWidth="true" hidden="false" outlineLevel="0" max="10" min="10" style="0" width="4.1"/>
    <col collapsed="false" customWidth="true" hidden="false" outlineLevel="0" max="12" min="11" style="0" width="7.22"/>
    <col collapsed="false" customWidth="true" hidden="false" outlineLevel="0" max="15" min="13" style="0" width="10.46"/>
    <col collapsed="false" customWidth="true" hidden="false" outlineLevel="0" max="16" min="16" style="0" width="14.62"/>
    <col collapsed="false" customWidth="true" hidden="false" outlineLevel="0" max="17" min="17" style="0" width="4.6"/>
    <col collapsed="false" customWidth="true" hidden="false" outlineLevel="0" max="64" min="18" style="0" width="10.46"/>
  </cols>
  <sheetData>
    <row r="1" customFormat="false" ht="13.8" hidden="false" customHeight="false" outlineLevel="0" collapsed="false">
      <c r="X1" s="0" t="n">
        <v>1600</v>
      </c>
      <c r="Y1" s="0" t="n">
        <v>2240</v>
      </c>
    </row>
    <row r="2" customFormat="false" ht="13.8" hidden="false" customHeight="false" outlineLevel="0" collapsed="false">
      <c r="A2" s="0" t="s">
        <v>76</v>
      </c>
      <c r="Y2" s="0" t="n">
        <v>3340</v>
      </c>
    </row>
    <row r="3" customFormat="false" ht="23.3" hidden="false" customHeight="false" outlineLevel="0" collapsed="false">
      <c r="A3" s="0" t="s">
        <v>77</v>
      </c>
      <c r="B3" s="33" t="s">
        <v>31</v>
      </c>
      <c r="C3" s="57" t="s">
        <v>78</v>
      </c>
      <c r="D3" s="33" t="s">
        <v>46</v>
      </c>
      <c r="E3" s="33" t="s">
        <v>45</v>
      </c>
      <c r="F3" s="33" t="s">
        <v>7</v>
      </c>
      <c r="G3" s="33" t="s">
        <v>47</v>
      </c>
      <c r="H3" s="33" t="s">
        <v>48</v>
      </c>
      <c r="I3" s="33" t="s">
        <v>79</v>
      </c>
      <c r="J3" s="0" t="s">
        <v>50</v>
      </c>
      <c r="K3" s="0" t="s">
        <v>51</v>
      </c>
      <c r="L3" s="0" t="s">
        <v>52</v>
      </c>
      <c r="Y3" s="0" t="n">
        <v>5860</v>
      </c>
    </row>
    <row r="4" customFormat="false" ht="16.15" hidden="false" customHeight="false" outlineLevel="0" collapsed="false">
      <c r="A4" s="0" t="s">
        <v>80</v>
      </c>
      <c r="B4" s="33" t="n">
        <v>2</v>
      </c>
      <c r="C4" s="44" t="n">
        <f aca="false">D4+H4</f>
        <v>720</v>
      </c>
      <c r="D4" s="32" t="n">
        <v>720</v>
      </c>
      <c r="E4" s="45" t="n">
        <v>12</v>
      </c>
      <c r="F4" s="32" t="n">
        <f aca="false">D4/E4</f>
        <v>60</v>
      </c>
      <c r="G4" s="33"/>
      <c r="H4" s="33"/>
      <c r="I4" s="46" t="n">
        <v>140</v>
      </c>
      <c r="J4" s="19"/>
      <c r="K4" s="47" t="n">
        <v>500</v>
      </c>
      <c r="L4" s="47" t="n">
        <v>600</v>
      </c>
    </row>
    <row r="5" customFormat="false" ht="16.15" hidden="false" customHeight="false" outlineLevel="0" collapsed="false">
      <c r="A5" s="0" t="s">
        <v>81</v>
      </c>
      <c r="B5" s="48" t="n">
        <v>5</v>
      </c>
      <c r="C5" s="44" t="n">
        <f aca="false">D5+H5</f>
        <v>850</v>
      </c>
      <c r="D5" s="49" t="n">
        <f aca="false">D4+(D7-D4)/(B7-B4)*(B5-B4)</f>
        <v>850</v>
      </c>
      <c r="E5" s="50" t="n">
        <f aca="false">D5/F5</f>
        <v>13.9973439575033</v>
      </c>
      <c r="F5" s="51" t="n">
        <f aca="false">$F$4+($F$11-$F$4)/($B$11-$B$4)*(B5-$B$4)</f>
        <v>60.7258064516129</v>
      </c>
      <c r="G5" s="33"/>
      <c r="H5" s="33"/>
      <c r="I5" s="46" t="n">
        <f aca="false">I4+(I$11-I4)/(B$11-B4)*(B5-B4)</f>
        <v>144.596774193548</v>
      </c>
      <c r="L5" s="52" t="n">
        <f aca="false">L4+(L7-L4)/(B7-B4)*(B5-B4)</f>
        <v>718.75</v>
      </c>
    </row>
    <row r="6" customFormat="false" ht="16.15" hidden="false" customHeight="false" outlineLevel="0" collapsed="false">
      <c r="B6" s="48" t="n">
        <v>15</v>
      </c>
      <c r="C6" s="44" t="n">
        <f aca="false">D6+H6</f>
        <v>1283.33333333333</v>
      </c>
      <c r="D6" s="49" t="n">
        <f aca="false">D5+(D7-D5)/(B7-B5)*(B6-B5)</f>
        <v>1283.33333333333</v>
      </c>
      <c r="E6" s="50" t="n">
        <f aca="false">D6/F6</f>
        <v>20.3235419327373</v>
      </c>
      <c r="F6" s="51" t="n">
        <f aca="false">$F$4+($F$11-$F$4)/($B$11-$B$4)*(B6-$B$4)</f>
        <v>63.1451612903226</v>
      </c>
      <c r="G6" s="33"/>
      <c r="H6" s="33"/>
      <c r="I6" s="46" t="n">
        <f aca="false">I5+(I$11-I5)/(B$11-B5)*(B6-B5)</f>
        <v>159.91935483871</v>
      </c>
      <c r="L6" s="52" t="n">
        <f aca="false">L4+(L7-L4)/(B7-B4)*(B6-B4)</f>
        <v>1114.58333333333</v>
      </c>
    </row>
    <row r="7" customFormat="false" ht="16.15" hidden="false" customHeight="false" outlineLevel="0" collapsed="false">
      <c r="B7" s="33" t="n">
        <v>50</v>
      </c>
      <c r="C7" s="44" t="n">
        <f aca="false">D7+H7</f>
        <v>2800</v>
      </c>
      <c r="D7" s="32" t="n">
        <v>2800</v>
      </c>
      <c r="E7" s="50" t="n">
        <f aca="false">D7/F7</f>
        <v>39.0990990990991</v>
      </c>
      <c r="F7" s="51" t="n">
        <f aca="false">$F$4+($F$11-$F$4)/($B$11-$B$4)*(B7-$B$4)</f>
        <v>71.6129032258065</v>
      </c>
      <c r="G7" s="33"/>
      <c r="H7" s="33"/>
      <c r="I7" s="46" t="n">
        <f aca="false">I6+(I$11-I6)/(B$11-B6)*(B7-B6)</f>
        <v>213.548387096774</v>
      </c>
      <c r="L7" s="47" t="n">
        <v>2500</v>
      </c>
    </row>
    <row r="8" customFormat="false" ht="16.15" hidden="false" customHeight="false" outlineLevel="0" collapsed="false">
      <c r="A8" s="0" t="s">
        <v>82</v>
      </c>
      <c r="B8" s="48" t="n">
        <v>75</v>
      </c>
      <c r="C8" s="44" t="n">
        <f aca="false">D8+H8</f>
        <v>3490</v>
      </c>
      <c r="D8" s="49" t="n">
        <f aca="false">D7+(D9-D7)/(B9-B7)*(B8-B7)</f>
        <v>3490</v>
      </c>
      <c r="E8" s="50" t="n">
        <f aca="false">D8/F8</f>
        <v>44.938733125649</v>
      </c>
      <c r="F8" s="51" t="n">
        <f aca="false">$F$4+($F$11-$F$4)/($B$11-$B$4)*(B8-$B$4)</f>
        <v>77.6612903225806</v>
      </c>
      <c r="G8" s="33"/>
      <c r="H8" s="33"/>
      <c r="I8" s="46" t="n">
        <f aca="false">I7+(I$11-I7)/(B$11-B7)*(B8-B7)</f>
        <v>251.854838709677</v>
      </c>
    </row>
    <row r="9" customFormat="false" ht="16.15" hidden="false" customHeight="false" outlineLevel="0" collapsed="false">
      <c r="B9" s="33" t="n">
        <v>100</v>
      </c>
      <c r="C9" s="44" t="n">
        <f aca="false">D9+H9</f>
        <v>4431.12903225806</v>
      </c>
      <c r="D9" s="32" t="n">
        <v>4180</v>
      </c>
      <c r="E9" s="50" t="n">
        <f aca="false">D9/F9</f>
        <v>49.9344894026975</v>
      </c>
      <c r="F9" s="51" t="n">
        <f aca="false">$F$4+($F$11-$F$4)/($B$11-$B$4)*(B9-$B$4)</f>
        <v>83.7096774193548</v>
      </c>
      <c r="G9" s="33" t="n">
        <v>3</v>
      </c>
      <c r="H9" s="32" t="n">
        <f aca="false">G9*F9</f>
        <v>251.129032258065</v>
      </c>
      <c r="I9" s="46" t="n">
        <f aca="false">I8+(I$11-I8)/(B$11-B8)*(B9-B8)</f>
        <v>290.161290322581</v>
      </c>
    </row>
    <row r="10" customFormat="false" ht="16.15" hidden="false" customHeight="false" outlineLevel="0" collapsed="false">
      <c r="A10" s="0" t="s">
        <v>83</v>
      </c>
      <c r="B10" s="48" t="n">
        <v>120</v>
      </c>
      <c r="C10" s="44" t="n">
        <f aca="false">D10+H10</f>
        <v>4946.18279569893</v>
      </c>
      <c r="D10" s="49" t="n">
        <f aca="false">D9+(D11-D9)/(B11-B9)*(B10-B9)</f>
        <v>4550.66666666667</v>
      </c>
      <c r="E10" s="50" t="n">
        <f aca="false">D10/F10</f>
        <v>51.3918639951427</v>
      </c>
      <c r="F10" s="51" t="n">
        <f aca="false">$F$4+($F$11-$F$4)/($B$11-$B$4)*(B10-$B$4)</f>
        <v>88.5483870967742</v>
      </c>
      <c r="G10" s="45" t="n">
        <f aca="false">G9+(G11-G9)/(B11-B9)*(B10-B9)</f>
        <v>4.46666666666667</v>
      </c>
      <c r="H10" s="32" t="n">
        <f aca="false">G10*F10</f>
        <v>395.516129032258</v>
      </c>
      <c r="I10" s="46" t="n">
        <f aca="false">I9+(I$11-I9)/(B$11-B9)*(B10-B9)</f>
        <v>320.806451612903</v>
      </c>
      <c r="J10" s="19" t="s">
        <v>20</v>
      </c>
    </row>
    <row r="11" customFormat="false" ht="16.15" hidden="false" customHeight="false" outlineLevel="0" collapsed="false">
      <c r="B11" s="33" t="n">
        <v>250</v>
      </c>
      <c r="C11" s="44" t="n">
        <f aca="false">D11+H11</f>
        <v>8640</v>
      </c>
      <c r="D11" s="32" t="n">
        <v>6960</v>
      </c>
      <c r="E11" s="45" t="n">
        <v>58</v>
      </c>
      <c r="F11" s="32" t="n">
        <f aca="false">D11/E11</f>
        <v>120</v>
      </c>
      <c r="G11" s="33" t="n">
        <v>14</v>
      </c>
      <c r="H11" s="32" t="n">
        <f aca="false">G11*F11</f>
        <v>1680</v>
      </c>
      <c r="I11" s="32" t="n">
        <v>520</v>
      </c>
      <c r="J11" s="19" t="s">
        <v>20</v>
      </c>
    </row>
    <row r="12" customFormat="false" ht="13.8" hidden="false" customHeight="false" outlineLevel="0" collapsed="false">
      <c r="A12" s="0" t="s">
        <v>84</v>
      </c>
      <c r="C12" s="7" t="s">
        <v>23</v>
      </c>
      <c r="J12" s="19" t="s">
        <v>20</v>
      </c>
    </row>
    <row r="13" customFormat="false" ht="13.8" hidden="false" customHeight="false" outlineLevel="0" collapsed="false">
      <c r="A13" s="0" t="s">
        <v>85</v>
      </c>
      <c r="C13" s="7" t="s">
        <v>23</v>
      </c>
      <c r="J13" s="19" t="s">
        <v>20</v>
      </c>
    </row>
    <row r="15" customFormat="false" ht="13.8" hidden="false" customHeight="false" outlineLevel="0" collapsed="false">
      <c r="A15" s="0" t="s">
        <v>86</v>
      </c>
    </row>
    <row r="16" customFormat="false" ht="13.8" hidden="false" customHeight="false" outlineLevel="0" collapsed="false">
      <c r="A16" s="0" t="s">
        <v>87</v>
      </c>
    </row>
    <row r="17" customFormat="false" ht="13.8" hidden="false" customHeight="false" outlineLevel="0" collapsed="false">
      <c r="A17" s="0" t="s">
        <v>88</v>
      </c>
    </row>
    <row r="18" customFormat="false" ht="13.8" hidden="false" customHeight="false" outlineLevel="0" collapsed="false">
      <c r="A18" s="0" t="s">
        <v>89</v>
      </c>
    </row>
    <row r="19" customFormat="false" ht="13.8" hidden="false" customHeight="false" outlineLevel="0" collapsed="false">
      <c r="A19" s="0" t="s">
        <v>90</v>
      </c>
    </row>
    <row r="20" customFormat="false" ht="13.8" hidden="false" customHeight="false" outlineLevel="0" collapsed="false">
      <c r="A20" s="0" t="s">
        <v>91</v>
      </c>
    </row>
    <row r="21" customFormat="false" ht="13.8" hidden="false" customHeight="false" outlineLevel="0" collapsed="false">
      <c r="A21" s="0" t="s">
        <v>92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LibreOffice/6.3.1.2$MacOSX_X86_64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2017-09-05T10:26:03Z</dcterms:created>
  <dc:creator>Angela</dc:creator>
  <dc:description/>
  <dc:language>it-IT</dc:language>
  <cp:lastModifiedBy/>
  <cp:lastPrinted>2017-09-05T11:22:13Z</cp:lastPrinted>
  <dcterms:modified xsi:type="dcterms:W3CDTF">2020-02-26T22:06:32Z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